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42" activeTab="3"/>
  </bookViews>
  <sheets>
    <sheet name="ORÇAMENTO" sheetId="1" r:id="rId1"/>
    <sheet name="ORÇAMENTO 1000" sheetId="2" r:id="rId2"/>
    <sheet name="ORÇAMENTO 500" sheetId="3" r:id="rId3"/>
    <sheet name="CRONOGRAMA" sheetId="4" r:id="rId4"/>
  </sheets>
  <definedNames>
    <definedName name="_xlnm.Print_Area" localSheetId="3">'CRONOGRAMA'!$A$1:$I$42</definedName>
    <definedName name="_xlnm.Print_Area" localSheetId="0">'ORÇAMENTO'!$A$1:$G$99</definedName>
    <definedName name="_xlnm.Print_Area" localSheetId="1">'ORÇAMENTO 1000'!$A$1:$G$99</definedName>
    <definedName name="_xlnm.Print_Area" localSheetId="2">'ORÇAMENTO 500'!$A$1:$G$99</definedName>
    <definedName name="_xlnm.Print_Titles" localSheetId="3">'CRONOGRAMA'!$1:$5</definedName>
    <definedName name="_xlnm.Print_Titles" localSheetId="0">'ORÇAMENTO'!$1:$5</definedName>
    <definedName name="_xlnm.Print_Titles" localSheetId="1">'ORÇAMENTO 1000'!$1:$5</definedName>
    <definedName name="_xlnm.Print_Titles" localSheetId="2">'ORÇAMENTO 500'!$1:$5</definedName>
  </definedNames>
  <calcPr fullCalcOnLoad="1"/>
</workbook>
</file>

<file path=xl/comments1.xml><?xml version="1.0" encoding="utf-8"?>
<comments xmlns="http://schemas.openxmlformats.org/spreadsheetml/2006/main">
  <authors>
    <author>daniel.sato</author>
  </authors>
  <commentList>
    <comment ref="E77" authorId="0">
      <text>
        <r>
          <rPr>
            <b/>
            <sz val="9"/>
            <rFont val="Arial"/>
            <family val="2"/>
          </rPr>
          <t>daniel.sato:</t>
        </r>
        <r>
          <rPr>
            <sz val="9"/>
            <rFont val="Arial"/>
            <family val="2"/>
          </rPr>
          <t xml:space="preserve">
para mourões a cada 2.5metros de espaçamento e profundidade de 1 metro por mourão</t>
        </r>
      </text>
    </comment>
    <comment ref="E75" authorId="0">
      <text>
        <r>
          <rPr>
            <b/>
            <sz val="9"/>
            <rFont val="Arial"/>
            <family val="2"/>
          </rPr>
          <t>daniel.sato:</t>
        </r>
        <r>
          <rPr>
            <sz val="9"/>
            <rFont val="Arial"/>
            <family val="2"/>
          </rPr>
          <t xml:space="preserve">
mureta de 0,2 x 0,3 x metragem linear</t>
        </r>
      </text>
    </comment>
  </commentList>
</comments>
</file>

<file path=xl/comments2.xml><?xml version="1.0" encoding="utf-8"?>
<comments xmlns="http://schemas.openxmlformats.org/spreadsheetml/2006/main">
  <authors>
    <author>daniel.sato</author>
  </authors>
  <commentList>
    <comment ref="E75" authorId="0">
      <text>
        <r>
          <rPr>
            <b/>
            <sz val="9"/>
            <rFont val="Arial"/>
            <family val="2"/>
          </rPr>
          <t>daniel.sato:</t>
        </r>
        <r>
          <rPr>
            <sz val="9"/>
            <rFont val="Arial"/>
            <family val="2"/>
          </rPr>
          <t xml:space="preserve">
mureta de 0,2 x 0,3 x metragem linear</t>
        </r>
      </text>
    </comment>
    <comment ref="E77" authorId="0">
      <text>
        <r>
          <rPr>
            <b/>
            <sz val="9"/>
            <rFont val="Arial"/>
            <family val="2"/>
          </rPr>
          <t>daniel.sato:</t>
        </r>
        <r>
          <rPr>
            <sz val="9"/>
            <rFont val="Arial"/>
            <family val="2"/>
          </rPr>
          <t xml:space="preserve">
para mourões a cada 2.5metros de espaçamento e profundidade de 1 metro por mourão</t>
        </r>
      </text>
    </comment>
  </commentList>
</comments>
</file>

<file path=xl/comments3.xml><?xml version="1.0" encoding="utf-8"?>
<comments xmlns="http://schemas.openxmlformats.org/spreadsheetml/2006/main">
  <authors>
    <author>daniel.sato</author>
  </authors>
  <commentList>
    <comment ref="E75" authorId="0">
      <text>
        <r>
          <rPr>
            <b/>
            <sz val="9"/>
            <rFont val="Arial"/>
            <family val="2"/>
          </rPr>
          <t>daniel.sato:</t>
        </r>
        <r>
          <rPr>
            <sz val="9"/>
            <rFont val="Arial"/>
            <family val="2"/>
          </rPr>
          <t xml:space="preserve">
mureta de 0,2 x 0,3 x metragem linear</t>
        </r>
      </text>
    </comment>
    <comment ref="E77" authorId="0">
      <text>
        <r>
          <rPr>
            <b/>
            <sz val="9"/>
            <rFont val="Arial"/>
            <family val="2"/>
          </rPr>
          <t>daniel.sato:</t>
        </r>
        <r>
          <rPr>
            <sz val="9"/>
            <rFont val="Arial"/>
            <family val="2"/>
          </rPr>
          <t xml:space="preserve">
para mourões a cada 2.5metros de espaçamento e profundidade de 1 metro por mourão</t>
        </r>
      </text>
    </comment>
  </commentList>
</comments>
</file>

<file path=xl/sharedStrings.xml><?xml version="1.0" encoding="utf-8"?>
<sst xmlns="http://schemas.openxmlformats.org/spreadsheetml/2006/main" count="193" uniqueCount="77">
  <si>
    <t>PREFEITURA MUNICIPAL DE SANTO ANTONIO DE POSSE - SP</t>
  </si>
  <si>
    <t>OBRA:   1.500 METROS LINEÁREAS DE ALAMBRADO TIPO MOURÃO DE CONCRETO COM PONTA INCLINADA</t>
  </si>
  <si>
    <t>PLANILHA ORÇAMENTÁRIA</t>
  </si>
  <si>
    <t>DATA BASE:  - BOLETIM CDHU 191</t>
  </si>
  <si>
    <t>ITEM</t>
  </si>
  <si>
    <t xml:space="preserve">CÓDIGO  CDHU </t>
  </si>
  <si>
    <t xml:space="preserve"> (MATERIAL + M.OBRA)</t>
  </si>
  <si>
    <t>UNID.</t>
  </si>
  <si>
    <t>QUANT.</t>
  </si>
  <si>
    <t>VALOR UNIT.</t>
  </si>
  <si>
    <t>TOTAL (R$)</t>
  </si>
  <si>
    <t>1</t>
  </si>
  <si>
    <t>Fechamento em alambrado</t>
  </si>
  <si>
    <t>1.1</t>
  </si>
  <si>
    <t>FECHAMENTO</t>
  </si>
  <si>
    <t>2.1</t>
  </si>
  <si>
    <t>ALAMBRADO</t>
  </si>
  <si>
    <t>1.1.1</t>
  </si>
  <si>
    <t>07.01.020</t>
  </si>
  <si>
    <t>Escavação e carga mecanizada em solo de 1ª categoria, em campo aberto</t>
  </si>
  <si>
    <t>M3</t>
  </si>
  <si>
    <t>1.1.2</t>
  </si>
  <si>
    <t>10.01.040</t>
  </si>
  <si>
    <t>Armadura em barra de aço CA-50 (A ou B) fyk = 500 MPa</t>
  </si>
  <si>
    <t>KG</t>
  </si>
  <si>
    <t>1.1.3</t>
  </si>
  <si>
    <t>11.01.100</t>
  </si>
  <si>
    <t>Concreto usinado, fck = 20 MPa</t>
  </si>
  <si>
    <t>1.1.4</t>
  </si>
  <si>
    <t>11.16.020</t>
  </si>
  <si>
    <t>Lançamento, espalhamento e adensamento de concreto ou massa em lastro e/ou enchimento</t>
  </si>
  <si>
    <t>1.1.5</t>
  </si>
  <si>
    <t>12.01.021</t>
  </si>
  <si>
    <t>Broca em concreto armado diâmetro de 20 cm - completa prof. 1m</t>
  </si>
  <si>
    <t>M</t>
  </si>
  <si>
    <t>1.1.6</t>
  </si>
  <si>
    <t>34.05.050</t>
  </si>
  <si>
    <t>Cerca em tela de aço galvanizado de 2´, montantes em mourões de concreto com ponta inclinada. (alt. aprox. 1,9)</t>
  </si>
  <si>
    <t>SUBTOTAL</t>
  </si>
  <si>
    <t>TOTAL ITEM 1</t>
  </si>
  <si>
    <t>BDI 20,34% (R$)</t>
  </si>
  <si>
    <t>TOTAL GERAL COM BDI 20,34% (R$)</t>
  </si>
  <si>
    <t>ENG. LEONARDO DA SILVA GRANZIERA</t>
  </si>
  <si>
    <t>Secretário de Desenvolvimento Urbano</t>
  </si>
  <si>
    <t>Município de Santo Antônio de Posse</t>
  </si>
  <si>
    <t>OBRA:   1.000 METROS LINEÁREAS DE ALAMBRADO TIPO MOURÃO DE CONCRETO COM PONTA INCLINADA</t>
  </si>
  <si>
    <t>OBRA:   500 METROS LINEÁREAS DE ALAMBRADO TIPO MOURÃO DE CONCRETO COM PONTA INCLINADA</t>
  </si>
  <si>
    <t>CRONOGRAMA FÍSICO- FINANCEIRO</t>
  </si>
  <si>
    <t>PREFEITURA MUNICIPAL DE SANTO ANTONIO DE POSSE</t>
  </si>
  <si>
    <t>CLIENTE: PREFEITURA MUNICIPAL DE SANTO ANTONIO DE POSSE</t>
  </si>
  <si>
    <t>Estado de São Paulo</t>
  </si>
  <si>
    <t>OBRA: OBRA:   1.500 METROS LINEÁREAS DE ALAMBRADO TIPO MOURÃO DE CONCRETO COM PONTA INCLINADA</t>
  </si>
  <si>
    <t>LOCAL: SANTO ANTONIO DE POSSE</t>
  </si>
  <si>
    <t>DESCRIÇÃO DAS</t>
  </si>
  <si>
    <t>UN.</t>
  </si>
  <si>
    <t>VALOR UNITÁRIO</t>
  </si>
  <si>
    <t>PRAZO DE EXECUÇÃO DA OBRA</t>
  </si>
  <si>
    <t>TOTAL</t>
  </si>
  <si>
    <t>ATIVIDADES</t>
  </si>
  <si>
    <t>(R$)</t>
  </si>
  <si>
    <t>(180 DIAS)</t>
  </si>
  <si>
    <t>SERVIÇOS GERAIS MAT+M.O.</t>
  </si>
  <si>
    <t>1º Bimestre</t>
  </si>
  <si>
    <t>2º Bimestre</t>
  </si>
  <si>
    <t>3º Bimestre</t>
  </si>
  <si>
    <t>FECHAMENTO EM ALAMBRADO COM PONTA INCLINADA</t>
  </si>
  <si>
    <t>M³</t>
  </si>
  <si>
    <t>1.2</t>
  </si>
  <si>
    <t>1.3</t>
  </si>
  <si>
    <t>1.4</t>
  </si>
  <si>
    <t>1.5</t>
  </si>
  <si>
    <t>1.6</t>
  </si>
  <si>
    <t>BDI ADOTADO 20,34 (%)</t>
  </si>
  <si>
    <t xml:space="preserve">           TOTAL GERAL COM BDI (R$)</t>
  </si>
  <si>
    <t>TOTAL GERAL (R$)</t>
  </si>
  <si>
    <t xml:space="preserve">AUTOR DO ORÇAMENTO </t>
  </si>
  <si>
    <t>SECRETÁRIO DE DESENVOLVIMENTO URBANO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</si>
</sst>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* #,##0.00_);_(* \(#,##0.00\);_(* &quot;-&quot;??_);_(@_)"/>
    <numFmt numFmtId="171" formatCode="_(&quot;R$ &quot;* #,##0.00_);_(&quot;R$ &quot;* \(#,##0.00\);_(&quot;R$ &quot;* &quot;-&quot;??_);_(@_)"/>
    <numFmt numFmtId="172" formatCode="_(* #,##0_);_(* \(#,##0\);_(* &quot;-&quot;_);_(@_)"/>
    <numFmt numFmtId="173" formatCode="_(&quot;R$ &quot;* #,##0_);_(&quot;R$ &quot;* \(#,##0\);_(&quot;R$ &quot;* &quot;-&quot;_);_(@_)"/>
    <numFmt numFmtId="174" formatCode="_(&quot;Cr$&quot;* #,##0.00_);_(&quot;Cr$&quot;* \(#,##0.00\);_(&quot;Cr$&quot;* &quot;-&quot;??_);_(@_)"/>
  </numFmts>
  <fonts count="65"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0" fontId="2" fillId="32" borderId="11" xfId="69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0" fontId="4" fillId="32" borderId="13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170" fontId="4" fillId="32" borderId="13" xfId="69" applyFont="1" applyFill="1" applyBorder="1" applyAlignment="1">
      <alignment horizontal="center"/>
    </xf>
    <xf numFmtId="170" fontId="4" fillId="32" borderId="13" xfId="69" applyFont="1" applyFill="1" applyBorder="1" applyAlignment="1">
      <alignment horizontal="center" wrapText="1"/>
    </xf>
    <xf numFmtId="174" fontId="6" fillId="32" borderId="14" xfId="0" applyNumberFormat="1" applyFont="1" applyFill="1" applyBorder="1" applyAlignment="1">
      <alignment/>
    </xf>
    <xf numFmtId="174" fontId="5" fillId="32" borderId="15" xfId="0" applyNumberFormat="1" applyFont="1" applyFill="1" applyBorder="1" applyAlignment="1">
      <alignment horizontal="center"/>
    </xf>
    <xf numFmtId="170" fontId="4" fillId="32" borderId="14" xfId="69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0" fontId="7" fillId="0" borderId="14" xfId="69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170" fontId="8" fillId="0" borderId="14" xfId="69" applyFont="1" applyFill="1" applyBorder="1" applyAlignment="1">
      <alignment horizontal="center"/>
    </xf>
    <xf numFmtId="39" fontId="4" fillId="32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170" fontId="9" fillId="33" borderId="18" xfId="69" applyFont="1" applyFill="1" applyBorder="1" applyAlignment="1">
      <alignment horizontal="right"/>
    </xf>
    <xf numFmtId="170" fontId="9" fillId="33" borderId="18" xfId="69" applyFont="1" applyFill="1" applyBorder="1" applyAlignment="1">
      <alignment horizontal="center"/>
    </xf>
    <xf numFmtId="170" fontId="9" fillId="33" borderId="19" xfId="69" applyFont="1" applyFill="1" applyBorder="1" applyAlignment="1">
      <alignment horizontal="right"/>
    </xf>
    <xf numFmtId="170" fontId="9" fillId="33" borderId="20" xfId="69" applyFont="1" applyFill="1" applyBorder="1" applyAlignment="1">
      <alignment horizontal="right"/>
    </xf>
    <xf numFmtId="170" fontId="9" fillId="33" borderId="21" xfId="69" applyFont="1" applyFill="1" applyBorder="1" applyAlignment="1">
      <alignment horizontal="right"/>
    </xf>
    <xf numFmtId="39" fontId="2" fillId="33" borderId="20" xfId="0" applyNumberFormat="1" applyFont="1" applyFill="1" applyBorder="1" applyAlignment="1">
      <alignment/>
    </xf>
    <xf numFmtId="49" fontId="4" fillId="34" borderId="22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170" fontId="6" fillId="34" borderId="23" xfId="69" applyFont="1" applyFill="1" applyBorder="1" applyAlignment="1">
      <alignment horizontal="right"/>
    </xf>
    <xf numFmtId="170" fontId="6" fillId="34" borderId="23" xfId="69" applyFont="1" applyFill="1" applyBorder="1" applyAlignment="1">
      <alignment horizontal="center"/>
    </xf>
    <xf numFmtId="170" fontId="6" fillId="34" borderId="24" xfId="69" applyFont="1" applyFill="1" applyBorder="1" applyAlignment="1">
      <alignment horizontal="right"/>
    </xf>
    <xf numFmtId="170" fontId="6" fillId="34" borderId="25" xfId="69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70" fontId="9" fillId="32" borderId="23" xfId="69" applyFont="1" applyFill="1" applyBorder="1" applyAlignment="1">
      <alignment horizontal="right"/>
    </xf>
    <xf numFmtId="170" fontId="9" fillId="32" borderId="23" xfId="69" applyFont="1" applyFill="1" applyBorder="1" applyAlignment="1">
      <alignment horizontal="center"/>
    </xf>
    <xf numFmtId="170" fontId="9" fillId="32" borderId="24" xfId="69" applyFont="1" applyFill="1" applyBorder="1" applyAlignment="1">
      <alignment horizontal="right"/>
    </xf>
    <xf numFmtId="170" fontId="9" fillId="32" borderId="25" xfId="69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170" fontId="9" fillId="35" borderId="25" xfId="69" applyFont="1" applyFill="1" applyBorder="1" applyAlignment="1">
      <alignment horizontal="right"/>
    </xf>
    <xf numFmtId="170" fontId="2" fillId="35" borderId="23" xfId="69" applyFont="1" applyFill="1" applyBorder="1" applyAlignment="1">
      <alignment/>
    </xf>
    <xf numFmtId="170" fontId="9" fillId="32" borderId="26" xfId="69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170" fontId="9" fillId="32" borderId="28" xfId="69" applyFont="1" applyFill="1" applyBorder="1" applyAlignment="1">
      <alignment horizontal="right"/>
    </xf>
    <xf numFmtId="170" fontId="9" fillId="32" borderId="28" xfId="69" applyFont="1" applyFill="1" applyBorder="1" applyAlignment="1">
      <alignment horizontal="center"/>
    </xf>
    <xf numFmtId="170" fontId="9" fillId="32" borderId="29" xfId="69" applyFont="1" applyFill="1" applyBorder="1" applyAlignment="1">
      <alignment horizontal="right"/>
    </xf>
    <xf numFmtId="170" fontId="9" fillId="35" borderId="23" xfId="69" applyFont="1" applyFill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170" fontId="9" fillId="35" borderId="26" xfId="69" applyFont="1" applyFill="1" applyBorder="1" applyAlignment="1">
      <alignment horizontal="right"/>
    </xf>
    <xf numFmtId="170" fontId="6" fillId="35" borderId="23" xfId="69" applyFont="1" applyFill="1" applyBorder="1" applyAlignment="1">
      <alignment horizontal="right"/>
    </xf>
    <xf numFmtId="0" fontId="2" fillId="0" borderId="28" xfId="0" applyFont="1" applyBorder="1" applyAlignment="1">
      <alignment/>
    </xf>
    <xf numFmtId="49" fontId="2" fillId="0" borderId="28" xfId="0" applyNumberFormat="1" applyFont="1" applyBorder="1" applyAlignment="1">
      <alignment/>
    </xf>
    <xf numFmtId="170" fontId="9" fillId="0" borderId="23" xfId="69" applyFont="1" applyFill="1" applyBorder="1" applyAlignment="1">
      <alignment horizontal="right"/>
    </xf>
    <xf numFmtId="0" fontId="4" fillId="34" borderId="27" xfId="0" applyFont="1" applyFill="1" applyBorder="1" applyAlignment="1">
      <alignment horizontal="center"/>
    </xf>
    <xf numFmtId="49" fontId="4" fillId="34" borderId="28" xfId="0" applyNumberFormat="1" applyFont="1" applyFill="1" applyBorder="1" applyAlignment="1">
      <alignment/>
    </xf>
    <xf numFmtId="170" fontId="6" fillId="34" borderId="28" xfId="69" applyFont="1" applyFill="1" applyBorder="1" applyAlignment="1">
      <alignment horizontal="right"/>
    </xf>
    <xf numFmtId="170" fontId="6" fillId="34" borderId="28" xfId="69" applyFont="1" applyFill="1" applyBorder="1" applyAlignment="1">
      <alignment horizontal="center"/>
    </xf>
    <xf numFmtId="170" fontId="6" fillId="34" borderId="29" xfId="69" applyFont="1" applyFill="1" applyBorder="1" applyAlignment="1">
      <alignment horizontal="right"/>
    </xf>
    <xf numFmtId="170" fontId="6" fillId="34" borderId="26" xfId="69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0" fontId="2" fillId="0" borderId="31" xfId="69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70" fontId="4" fillId="0" borderId="30" xfId="69" applyFont="1" applyFill="1" applyBorder="1" applyAlignment="1">
      <alignment horizontal="right"/>
    </xf>
    <xf numFmtId="170" fontId="4" fillId="0" borderId="10" xfId="69" applyFont="1" applyFill="1" applyBorder="1" applyAlignment="1">
      <alignment horizontal="right"/>
    </xf>
    <xf numFmtId="39" fontId="4" fillId="0" borderId="33" xfId="0" applyNumberFormat="1" applyFont="1" applyFill="1" applyBorder="1" applyAlignment="1">
      <alignment/>
    </xf>
    <xf numFmtId="170" fontId="4" fillId="0" borderId="33" xfId="69" applyFont="1" applyFill="1" applyBorder="1" applyAlignment="1">
      <alignment horizontal="right"/>
    </xf>
    <xf numFmtId="170" fontId="4" fillId="0" borderId="31" xfId="69" applyFont="1" applyFill="1" applyBorder="1" applyAlignment="1">
      <alignment horizontal="right"/>
    </xf>
    <xf numFmtId="170" fontId="4" fillId="0" borderId="23" xfId="69" applyFont="1" applyFill="1" applyBorder="1" applyAlignment="1">
      <alignment horizontal="right"/>
    </xf>
    <xf numFmtId="39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 applyProtection="1">
      <alignment/>
      <protection hidden="1" locked="0"/>
    </xf>
    <xf numFmtId="4" fontId="4" fillId="0" borderId="14" xfId="0" applyNumberFormat="1" applyFont="1" applyFill="1" applyBorder="1" applyAlignment="1" applyProtection="1">
      <alignment/>
      <protection hidden="1" locked="0"/>
    </xf>
    <xf numFmtId="4" fontId="5" fillId="0" borderId="33" xfId="0" applyNumberFormat="1" applyFont="1" applyFill="1" applyBorder="1" applyAlignment="1" applyProtection="1">
      <alignment/>
      <protection hidden="1" locked="0"/>
    </xf>
    <xf numFmtId="0" fontId="7" fillId="0" borderId="34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 applyProtection="1">
      <alignment/>
      <protection hidden="1" locked="0"/>
    </xf>
    <xf numFmtId="4" fontId="5" fillId="0" borderId="31" xfId="0" applyNumberFormat="1" applyFont="1" applyFill="1" applyBorder="1" applyAlignment="1" applyProtection="1">
      <alignment/>
      <protection hidden="1" locked="0"/>
    </xf>
    <xf numFmtId="4" fontId="5" fillId="0" borderId="23" xfId="0" applyNumberFormat="1" applyFont="1" applyFill="1" applyBorder="1" applyAlignment="1" applyProtection="1">
      <alignment/>
      <protection hidden="1" locked="0"/>
    </xf>
    <xf numFmtId="39" fontId="5" fillId="0" borderId="31" xfId="0" applyNumberFormat="1" applyFont="1" applyFill="1" applyBorder="1" applyAlignment="1" applyProtection="1">
      <alignment horizontal="right"/>
      <protection hidden="1" locked="0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9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32" borderId="13" xfId="0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5" fillId="34" borderId="37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5" fillId="32" borderId="37" xfId="0" applyNumberFormat="1" applyFont="1" applyFill="1" applyBorder="1" applyAlignment="1">
      <alignment/>
    </xf>
    <xf numFmtId="4" fontId="5" fillId="32" borderId="38" xfId="0" applyNumberFormat="1" applyFont="1" applyFill="1" applyBorder="1" applyAlignment="1">
      <alignment/>
    </xf>
    <xf numFmtId="4" fontId="5" fillId="34" borderId="38" xfId="0" applyNumberFormat="1" applyFont="1" applyFill="1" applyBorder="1" applyAlignment="1">
      <alignment/>
    </xf>
    <xf numFmtId="4" fontId="5" fillId="32" borderId="33" xfId="0" applyNumberFormat="1" applyFont="1" applyFill="1" applyBorder="1" applyAlignment="1">
      <alignment/>
    </xf>
    <xf numFmtId="39" fontId="5" fillId="0" borderId="33" xfId="0" applyNumberFormat="1" applyFont="1" applyFill="1" applyBorder="1" applyAlignment="1" applyProtection="1">
      <alignment/>
      <protection hidden="1" locked="0"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0" fontId="0" fillId="0" borderId="0" xfId="56" applyNumberFormat="1" applyFont="1" applyAlignment="1">
      <alignment/>
    </xf>
    <xf numFmtId="49" fontId="13" fillId="0" borderId="35" xfId="0" applyNumberFormat="1" applyFont="1" applyBorder="1" applyAlignment="1">
      <alignment vertical="center" wrapText="1"/>
    </xf>
    <xf numFmtId="49" fontId="13" fillId="0" borderId="39" xfId="0" applyNumberFormat="1" applyFont="1" applyBorder="1" applyAlignment="1">
      <alignment vertical="center" wrapText="1"/>
    </xf>
    <xf numFmtId="49" fontId="15" fillId="34" borderId="40" xfId="0" applyNumberFormat="1" applyFont="1" applyFill="1" applyBorder="1" applyAlignment="1">
      <alignment horizontal="center" vertical="center"/>
    </xf>
    <xf numFmtId="49" fontId="15" fillId="34" borderId="41" xfId="0" applyNumberFormat="1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left" vertical="center" wrapText="1"/>
    </xf>
    <xf numFmtId="0" fontId="16" fillId="34" borderId="41" xfId="0" applyFont="1" applyFill="1" applyBorder="1" applyAlignment="1">
      <alignment horizontal="center" vertical="center"/>
    </xf>
    <xf numFmtId="4" fontId="15" fillId="34" borderId="41" xfId="69" applyNumberFormat="1" applyFont="1" applyFill="1" applyBorder="1" applyAlignment="1">
      <alignment horizontal="center" vertical="center"/>
    </xf>
    <xf numFmtId="4" fontId="15" fillId="34" borderId="42" xfId="69" applyNumberFormat="1" applyFont="1" applyFill="1" applyBorder="1" applyAlignment="1">
      <alignment horizontal="center" vertical="center"/>
    </xf>
    <xf numFmtId="10" fontId="16" fillId="0" borderId="0" xfId="56" applyNumberFormat="1" applyFont="1" applyAlignment="1">
      <alignment horizontal="center" vertical="center"/>
    </xf>
    <xf numFmtId="49" fontId="16" fillId="36" borderId="43" xfId="0" applyNumberFormat="1" applyFont="1" applyFill="1" applyBorder="1" applyAlignment="1">
      <alignment horizontal="center" vertical="center"/>
    </xf>
    <xf numFmtId="49" fontId="16" fillId="36" borderId="44" xfId="0" applyNumberFormat="1" applyFont="1" applyFill="1" applyBorder="1" applyAlignment="1">
      <alignment horizontal="center"/>
    </xf>
    <xf numFmtId="0" fontId="16" fillId="36" borderId="23" xfId="0" applyFont="1" applyFill="1" applyBorder="1" applyAlignment="1">
      <alignment horizontal="left" vertical="center"/>
    </xf>
    <xf numFmtId="4" fontId="11" fillId="36" borderId="44" xfId="0" applyNumberFormat="1" applyFont="1" applyFill="1" applyBorder="1" applyAlignment="1">
      <alignment horizontal="center"/>
    </xf>
    <xf numFmtId="4" fontId="11" fillId="36" borderId="44" xfId="69" applyNumberFormat="1" applyFont="1" applyFill="1" applyBorder="1" applyAlignment="1">
      <alignment horizontal="center"/>
    </xf>
    <xf numFmtId="4" fontId="16" fillId="36" borderId="24" xfId="0" applyNumberFormat="1" applyFont="1" applyFill="1" applyBorder="1" applyAlignment="1">
      <alignment horizontal="right"/>
    </xf>
    <xf numFmtId="10" fontId="11" fillId="0" borderId="0" xfId="56" applyNumberFormat="1" applyFont="1" applyFill="1" applyAlignment="1">
      <alignment horizontal="center" vertical="center"/>
    </xf>
    <xf numFmtId="49" fontId="16" fillId="37" borderId="43" xfId="0" applyNumberFormat="1" applyFont="1" applyFill="1" applyBorder="1" applyAlignment="1">
      <alignment horizontal="center"/>
    </xf>
    <xf numFmtId="49" fontId="16" fillId="37" borderId="44" xfId="0" applyNumberFormat="1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left" vertical="center" wrapText="1"/>
    </xf>
    <xf numFmtId="4" fontId="11" fillId="37" borderId="44" xfId="0" applyNumberFormat="1" applyFont="1" applyFill="1" applyBorder="1" applyAlignment="1">
      <alignment horizontal="center" vertical="center"/>
    </xf>
    <xf numFmtId="4" fontId="11" fillId="37" borderId="44" xfId="69" applyNumberFormat="1" applyFont="1" applyFill="1" applyBorder="1" applyAlignment="1">
      <alignment horizontal="center" vertical="center"/>
    </xf>
    <xf numFmtId="2" fontId="11" fillId="37" borderId="44" xfId="69" applyNumberFormat="1" applyFont="1" applyFill="1" applyBorder="1" applyAlignment="1">
      <alignment horizontal="center" vertical="center"/>
    </xf>
    <xf numFmtId="4" fontId="16" fillId="37" borderId="24" xfId="0" applyNumberFormat="1" applyFont="1" applyFill="1" applyBorder="1" applyAlignment="1">
      <alignment horizontal="right" vertical="center"/>
    </xf>
    <xf numFmtId="49" fontId="16" fillId="38" borderId="45" xfId="0" applyNumberFormat="1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 vertical="center"/>
    </xf>
    <xf numFmtId="4" fontId="16" fillId="38" borderId="24" xfId="0" applyNumberFormat="1" applyFont="1" applyFill="1" applyBorder="1" applyAlignment="1">
      <alignment horizontal="right" vertical="center"/>
    </xf>
    <xf numFmtId="0" fontId="11" fillId="38" borderId="23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46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38" borderId="23" xfId="69" applyNumberFormat="1" applyFont="1" applyFill="1" applyBorder="1" applyAlignment="1">
      <alignment horizontal="center" vertical="center"/>
    </xf>
    <xf numFmtId="4" fontId="11" fillId="38" borderId="46" xfId="0" applyNumberFormat="1" applyFont="1" applyFill="1" applyBorder="1" applyAlignment="1">
      <alignment horizontal="center" vertical="center"/>
    </xf>
    <xf numFmtId="49" fontId="16" fillId="38" borderId="47" xfId="0" applyNumberFormat="1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48" xfId="0" applyFont="1" applyBorder="1" applyAlignment="1">
      <alignment horizontal="center"/>
    </xf>
    <xf numFmtId="2" fontId="11" fillId="38" borderId="28" xfId="69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4" fontId="16" fillId="38" borderId="29" xfId="0" applyNumberFormat="1" applyFont="1" applyFill="1" applyBorder="1" applyAlignment="1">
      <alignment horizontal="right" vertical="center"/>
    </xf>
    <xf numFmtId="49" fontId="16" fillId="38" borderId="49" xfId="0" applyNumberFormat="1" applyFont="1" applyFill="1" applyBorder="1" applyAlignment="1">
      <alignment horizontal="center"/>
    </xf>
    <xf numFmtId="0" fontId="11" fillId="38" borderId="50" xfId="0" applyFont="1" applyFill="1" applyBorder="1" applyAlignment="1">
      <alignment horizontal="center"/>
    </xf>
    <xf numFmtId="0" fontId="11" fillId="0" borderId="50" xfId="0" applyFont="1" applyBorder="1" applyAlignment="1">
      <alignment/>
    </xf>
    <xf numFmtId="0" fontId="11" fillId="0" borderId="50" xfId="0" applyFont="1" applyBorder="1" applyAlignment="1">
      <alignment horizontal="center"/>
    </xf>
    <xf numFmtId="2" fontId="11" fillId="38" borderId="50" xfId="69" applyNumberFormat="1" applyFont="1" applyFill="1" applyBorder="1" applyAlignment="1">
      <alignment horizontal="center" vertical="center"/>
    </xf>
    <xf numFmtId="4" fontId="16" fillId="38" borderId="51" xfId="0" applyNumberFormat="1" applyFont="1" applyFill="1" applyBorder="1" applyAlignment="1">
      <alignment horizontal="right" vertical="center"/>
    </xf>
    <xf numFmtId="4" fontId="16" fillId="34" borderId="52" xfId="0" applyNumberFormat="1" applyFont="1" applyFill="1" applyBorder="1" applyAlignment="1">
      <alignment horizontal="right" vertical="center"/>
    </xf>
    <xf numFmtId="49" fontId="11" fillId="37" borderId="44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 vertical="center"/>
    </xf>
    <xf numFmtId="49" fontId="11" fillId="37" borderId="44" xfId="0" applyNumberFormat="1" applyFont="1" applyFill="1" applyBorder="1" applyAlignment="1">
      <alignment horizontal="center" vertical="center"/>
    </xf>
    <xf numFmtId="49" fontId="11" fillId="37" borderId="53" xfId="0" applyNumberFormat="1" applyFont="1" applyFill="1" applyBorder="1" applyAlignment="1">
      <alignment vertical="center"/>
    </xf>
    <xf numFmtId="49" fontId="16" fillId="38" borderId="54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6" fillId="0" borderId="49" xfId="0" applyFont="1" applyFill="1" applyBorder="1" applyAlignment="1">
      <alignment horizontal="center" vertical="center"/>
    </xf>
    <xf numFmtId="0" fontId="11" fillId="0" borderId="50" xfId="0" applyFont="1" applyBorder="1" applyAlignment="1">
      <alignment wrapText="1"/>
    </xf>
    <xf numFmtId="49" fontId="16" fillId="38" borderId="55" xfId="0" applyNumberFormat="1" applyFont="1" applyFill="1" applyBorder="1" applyAlignment="1">
      <alignment horizontal="center"/>
    </xf>
    <xf numFmtId="49" fontId="11" fillId="38" borderId="56" xfId="0" applyNumberFormat="1" applyFont="1" applyFill="1" applyBorder="1" applyAlignment="1">
      <alignment horizontal="center" vertical="center"/>
    </xf>
    <xf numFmtId="49" fontId="16" fillId="38" borderId="56" xfId="0" applyNumberFormat="1" applyFont="1" applyFill="1" applyBorder="1" applyAlignment="1">
      <alignment vertical="center"/>
    </xf>
    <xf numFmtId="2" fontId="11" fillId="38" borderId="28" xfId="59" applyNumberFormat="1" applyFont="1" applyFill="1" applyBorder="1" applyAlignment="1">
      <alignment horizontal="center" vertical="center"/>
    </xf>
    <xf numFmtId="2" fontId="11" fillId="38" borderId="23" xfId="59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6" fillId="0" borderId="57" xfId="0" applyFont="1" applyFill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2" fontId="11" fillId="38" borderId="50" xfId="59" applyNumberFormat="1" applyFont="1" applyFill="1" applyBorder="1" applyAlignment="1">
      <alignment horizontal="center" vertical="center"/>
    </xf>
    <xf numFmtId="2" fontId="11" fillId="0" borderId="58" xfId="0" applyNumberFormat="1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6" xfId="0" applyFont="1" applyBorder="1" applyAlignment="1">
      <alignment/>
    </xf>
    <xf numFmtId="49" fontId="16" fillId="37" borderId="59" xfId="0" applyNumberFormat="1" applyFont="1" applyFill="1" applyBorder="1" applyAlignment="1">
      <alignment horizontal="center"/>
    </xf>
    <xf numFmtId="49" fontId="11" fillId="37" borderId="60" xfId="0" applyNumberFormat="1" applyFont="1" applyFill="1" applyBorder="1" applyAlignment="1">
      <alignment vertical="center"/>
    </xf>
    <xf numFmtId="49" fontId="16" fillId="37" borderId="60" xfId="0" applyNumberFormat="1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49" fontId="11" fillId="37" borderId="61" xfId="0" applyNumberFormat="1" applyFont="1" applyFill="1" applyBorder="1" applyAlignment="1">
      <alignment vertical="center"/>
    </xf>
    <xf numFmtId="0" fontId="11" fillId="0" borderId="28" xfId="0" applyFont="1" applyBorder="1" applyAlignment="1">
      <alignment/>
    </xf>
    <xf numFmtId="49" fontId="16" fillId="38" borderId="43" xfId="0" applyNumberFormat="1" applyFont="1" applyFill="1" applyBorder="1" applyAlignment="1">
      <alignment horizontal="center"/>
    </xf>
    <xf numFmtId="49" fontId="16" fillId="38" borderId="62" xfId="0" applyNumberFormat="1" applyFont="1" applyFill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3" xfId="0" applyFont="1" applyBorder="1" applyAlignment="1">
      <alignment/>
    </xf>
    <xf numFmtId="49" fontId="11" fillId="38" borderId="63" xfId="0" applyNumberFormat="1" applyFont="1" applyFill="1" applyBorder="1" applyAlignment="1">
      <alignment vertical="center"/>
    </xf>
    <xf numFmtId="49" fontId="16" fillId="38" borderId="63" xfId="0" applyNumberFormat="1" applyFont="1" applyFill="1" applyBorder="1" applyAlignment="1">
      <alignment vertical="center"/>
    </xf>
    <xf numFmtId="49" fontId="16" fillId="37" borderId="64" xfId="0" applyNumberFormat="1" applyFont="1" applyFill="1" applyBorder="1" applyAlignment="1">
      <alignment horizontal="center"/>
    </xf>
    <xf numFmtId="49" fontId="11" fillId="37" borderId="65" xfId="0" applyNumberFormat="1" applyFont="1" applyFill="1" applyBorder="1" applyAlignment="1">
      <alignment vertical="center"/>
    </xf>
    <xf numFmtId="49" fontId="16" fillId="37" borderId="65" xfId="0" applyNumberFormat="1" applyFont="1" applyFill="1" applyBorder="1" applyAlignment="1">
      <alignment vertical="center"/>
    </xf>
    <xf numFmtId="49" fontId="11" fillId="37" borderId="65" xfId="0" applyNumberFormat="1" applyFont="1" applyFill="1" applyBorder="1" applyAlignment="1">
      <alignment horizontal="center" vertical="center"/>
    </xf>
    <xf numFmtId="49" fontId="11" fillId="37" borderId="6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38" borderId="23" xfId="0" applyNumberFormat="1" applyFont="1" applyFill="1" applyBorder="1" applyAlignment="1">
      <alignment horizontal="center" vertical="center"/>
    </xf>
    <xf numFmtId="2" fontId="11" fillId="38" borderId="23" xfId="0" applyNumberFormat="1" applyFont="1" applyFill="1" applyBorder="1" applyAlignment="1">
      <alignment horizontal="center" vertical="center"/>
    </xf>
    <xf numFmtId="2" fontId="11" fillId="38" borderId="50" xfId="0" applyNumberFormat="1" applyFont="1" applyFill="1" applyBorder="1" applyAlignment="1">
      <alignment horizontal="center" vertical="center"/>
    </xf>
    <xf numFmtId="4" fontId="16" fillId="34" borderId="67" xfId="0" applyNumberFormat="1" applyFont="1" applyFill="1" applyBorder="1" applyAlignment="1">
      <alignment horizontal="right" vertical="center"/>
    </xf>
    <xf numFmtId="49" fontId="16" fillId="38" borderId="68" xfId="0" applyNumberFormat="1" applyFont="1" applyFill="1" applyBorder="1" applyAlignment="1">
      <alignment vertical="center"/>
    </xf>
    <xf numFmtId="49" fontId="16" fillId="38" borderId="31" xfId="0" applyNumberFormat="1" applyFont="1" applyFill="1" applyBorder="1" applyAlignment="1">
      <alignment vertical="center"/>
    </xf>
    <xf numFmtId="170" fontId="16" fillId="34" borderId="52" xfId="69" applyFont="1" applyFill="1" applyBorder="1" applyAlignment="1">
      <alignment vertical="center"/>
    </xf>
    <xf numFmtId="49" fontId="16" fillId="36" borderId="43" xfId="0" applyNumberFormat="1" applyFont="1" applyFill="1" applyBorder="1" applyAlignment="1">
      <alignment horizontal="center"/>
    </xf>
    <xf numFmtId="49" fontId="16" fillId="36" borderId="44" xfId="0" applyNumberFormat="1" applyFont="1" applyFill="1" applyBorder="1" applyAlignment="1">
      <alignment vertical="center"/>
    </xf>
    <xf numFmtId="49" fontId="16" fillId="36" borderId="53" xfId="0" applyNumberFormat="1" applyFont="1" applyFill="1" applyBorder="1" applyAlignment="1">
      <alignment vertical="center"/>
    </xf>
    <xf numFmtId="0" fontId="11" fillId="37" borderId="23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50" xfId="0" applyFont="1" applyFill="1" applyBorder="1" applyAlignment="1">
      <alignment horizontal="center"/>
    </xf>
    <xf numFmtId="4" fontId="16" fillId="34" borderId="69" xfId="0" applyNumberFormat="1" applyFont="1" applyFill="1" applyBorder="1" applyAlignment="1">
      <alignment horizontal="right" vertical="center"/>
    </xf>
    <xf numFmtId="49" fontId="16" fillId="37" borderId="40" xfId="0" applyNumberFormat="1" applyFont="1" applyFill="1" applyBorder="1" applyAlignment="1">
      <alignment horizontal="center"/>
    </xf>
    <xf numFmtId="49" fontId="11" fillId="37" borderId="41" xfId="0" applyNumberFormat="1" applyFont="1" applyFill="1" applyBorder="1" applyAlignment="1">
      <alignment vertical="center"/>
    </xf>
    <xf numFmtId="49" fontId="16" fillId="37" borderId="41" xfId="0" applyNumberFormat="1" applyFont="1" applyFill="1" applyBorder="1" applyAlignment="1">
      <alignment vertical="center"/>
    </xf>
    <xf numFmtId="49" fontId="11" fillId="37" borderId="42" xfId="0" applyNumberFormat="1" applyFont="1" applyFill="1" applyBorder="1" applyAlignment="1">
      <alignment vertical="center"/>
    </xf>
    <xf numFmtId="2" fontId="11" fillId="38" borderId="50" xfId="0" applyNumberFormat="1" applyFont="1" applyFill="1" applyBorder="1" applyAlignment="1">
      <alignment vertical="center"/>
    </xf>
    <xf numFmtId="4" fontId="16" fillId="34" borderId="24" xfId="0" applyNumberFormat="1" applyFont="1" applyFill="1" applyBorder="1" applyAlignment="1">
      <alignment horizontal="right" vertical="center"/>
    </xf>
    <xf numFmtId="170" fontId="16" fillId="34" borderId="70" xfId="69" applyFont="1" applyFill="1" applyBorder="1" applyAlignment="1">
      <alignment vertical="center"/>
    </xf>
    <xf numFmtId="49" fontId="11" fillId="0" borderId="5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4" fontId="11" fillId="0" borderId="0" xfId="69" applyNumberFormat="1" applyFont="1" applyFill="1" applyBorder="1" applyAlignment="1">
      <alignment horizontal="right" vertical="center"/>
    </xf>
    <xf numFmtId="4" fontId="11" fillId="0" borderId="0" xfId="69" applyNumberFormat="1" applyFont="1" applyFill="1" applyBorder="1" applyAlignment="1">
      <alignment horizontal="center" vertical="center"/>
    </xf>
    <xf numFmtId="4" fontId="11" fillId="0" borderId="71" xfId="0" applyNumberFormat="1" applyFont="1" applyBorder="1" applyAlignment="1">
      <alignment horizontal="right" vertical="center"/>
    </xf>
    <xf numFmtId="10" fontId="0" fillId="0" borderId="0" xfId="56" applyNumberFormat="1" applyFont="1" applyAlignment="1">
      <alignment horizontal="center"/>
    </xf>
    <xf numFmtId="0" fontId="13" fillId="38" borderId="68" xfId="0" applyFont="1" applyFill="1" applyBorder="1" applyAlignment="1">
      <alignment horizontal="left" vertical="center"/>
    </xf>
    <xf numFmtId="0" fontId="16" fillId="38" borderId="31" xfId="0" applyFont="1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3" fillId="38" borderId="72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/>
    </xf>
    <xf numFmtId="0" fontId="17" fillId="38" borderId="11" xfId="0" applyFont="1" applyFill="1" applyBorder="1" applyAlignment="1">
      <alignment horizontal="left" vertical="center"/>
    </xf>
    <xf numFmtId="0" fontId="17" fillId="38" borderId="73" xfId="0" applyFont="1" applyFill="1" applyBorder="1" applyAlignment="1">
      <alignment horizontal="left" vertical="center"/>
    </xf>
    <xf numFmtId="0" fontId="0" fillId="0" borderId="74" xfId="0" applyBorder="1" applyAlignment="1">
      <alignment/>
    </xf>
    <xf numFmtId="49" fontId="0" fillId="0" borderId="75" xfId="0" applyNumberFormat="1" applyBorder="1" applyAlignment="1">
      <alignment/>
    </xf>
    <xf numFmtId="0" fontId="0" fillId="0" borderId="75" xfId="0" applyBorder="1" applyAlignment="1">
      <alignment wrapText="1"/>
    </xf>
    <xf numFmtId="0" fontId="0" fillId="0" borderId="75" xfId="0" applyBorder="1" applyAlignment="1">
      <alignment/>
    </xf>
    <xf numFmtId="4" fontId="0" fillId="0" borderId="75" xfId="0" applyNumberFormat="1" applyBorder="1" applyAlignment="1">
      <alignment/>
    </xf>
    <xf numFmtId="4" fontId="0" fillId="0" borderId="76" xfId="0" applyNumberFormat="1" applyBorder="1" applyAlignment="1">
      <alignment/>
    </xf>
    <xf numFmtId="0" fontId="0" fillId="0" borderId="57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71" xfId="0" applyNumberFormat="1" applyBorder="1" applyAlignment="1">
      <alignment/>
    </xf>
    <xf numFmtId="0" fontId="0" fillId="0" borderId="57" xfId="0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/>
    </xf>
    <xf numFmtId="0" fontId="9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4" fontId="15" fillId="0" borderId="71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43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5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7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49" fontId="16" fillId="38" borderId="78" xfId="0" applyNumberFormat="1" applyFont="1" applyFill="1" applyBorder="1" applyAlignment="1">
      <alignment horizontal="center"/>
    </xf>
    <xf numFmtId="49" fontId="16" fillId="38" borderId="15" xfId="0" applyNumberFormat="1" applyFont="1" applyFill="1" applyBorder="1" applyAlignment="1">
      <alignment horizontal="center"/>
    </xf>
    <xf numFmtId="49" fontId="16" fillId="38" borderId="79" xfId="0" applyNumberFormat="1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49" fontId="16" fillId="38" borderId="83" xfId="0" applyNumberFormat="1" applyFont="1" applyFill="1" applyBorder="1" applyAlignment="1">
      <alignment horizontal="center"/>
    </xf>
    <xf numFmtId="49" fontId="16" fillId="38" borderId="21" xfId="0" applyNumberFormat="1" applyFont="1" applyFill="1" applyBorder="1" applyAlignment="1">
      <alignment horizontal="center"/>
    </xf>
    <xf numFmtId="49" fontId="16" fillId="38" borderId="84" xfId="0" applyNumberFormat="1" applyFont="1" applyFill="1" applyBorder="1" applyAlignment="1">
      <alignment horizontal="center"/>
    </xf>
    <xf numFmtId="0" fontId="16" fillId="0" borderId="8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9" fontId="16" fillId="38" borderId="31" xfId="0" applyNumberFormat="1" applyFont="1" applyFill="1" applyBorder="1" applyAlignment="1">
      <alignment horizontal="center" vertical="center"/>
    </xf>
    <xf numFmtId="49" fontId="16" fillId="38" borderId="82" xfId="0" applyNumberFormat="1" applyFont="1" applyFill="1" applyBorder="1" applyAlignment="1">
      <alignment horizontal="center" vertical="center"/>
    </xf>
    <xf numFmtId="49" fontId="16" fillId="38" borderId="77" xfId="0" applyNumberFormat="1" applyFont="1" applyFill="1" applyBorder="1" applyAlignment="1">
      <alignment horizontal="center"/>
    </xf>
    <xf numFmtId="49" fontId="16" fillId="38" borderId="35" xfId="0" applyNumberFormat="1" applyFont="1" applyFill="1" applyBorder="1" applyAlignment="1">
      <alignment horizontal="center"/>
    </xf>
    <xf numFmtId="49" fontId="16" fillId="38" borderId="86" xfId="0" applyNumberFormat="1" applyFont="1" applyFill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49" fontId="16" fillId="38" borderId="68" xfId="0" applyNumberFormat="1" applyFont="1" applyFill="1" applyBorder="1" applyAlignment="1">
      <alignment horizontal="center" vertical="center"/>
    </xf>
    <xf numFmtId="4" fontId="18" fillId="38" borderId="30" xfId="46" applyNumberFormat="1" applyFont="1" applyFill="1" applyBorder="1" applyAlignment="1">
      <alignment horizontal="right" vertical="center"/>
    </xf>
    <xf numFmtId="0" fontId="19" fillId="38" borderId="88" xfId="0" applyFont="1" applyFill="1" applyBorder="1" applyAlignment="1">
      <alignment horizontal="right" vertical="center"/>
    </xf>
    <xf numFmtId="4" fontId="18" fillId="0" borderId="30" xfId="46" applyNumberFormat="1" applyFont="1" applyFill="1" applyBorder="1" applyAlignment="1">
      <alignment horizontal="right" vertical="center"/>
    </xf>
    <xf numFmtId="0" fontId="19" fillId="0" borderId="88" xfId="0" applyFont="1" applyFill="1" applyBorder="1" applyAlignment="1">
      <alignment horizontal="right" vertical="center"/>
    </xf>
    <xf numFmtId="4" fontId="18" fillId="38" borderId="10" xfId="46" applyNumberFormat="1" applyFont="1" applyFill="1" applyBorder="1" applyAlignment="1">
      <alignment horizontal="right" vertical="center"/>
    </xf>
    <xf numFmtId="0" fontId="19" fillId="38" borderId="89" xfId="0" applyFont="1" applyFill="1" applyBorder="1" applyAlignment="1">
      <alignment horizontal="right" vertical="center"/>
    </xf>
    <xf numFmtId="4" fontId="21" fillId="0" borderId="0" xfId="0" applyNumberFormat="1" applyFont="1" applyBorder="1" applyAlignment="1">
      <alignment horizontal="center"/>
    </xf>
    <xf numFmtId="4" fontId="21" fillId="0" borderId="7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7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9" fontId="2" fillId="0" borderId="12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90" xfId="0" applyNumberFormat="1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39" fontId="2" fillId="0" borderId="12" xfId="0" applyNumberFormat="1" applyFont="1" applyBorder="1" applyAlignment="1">
      <alignment horizontal="left"/>
    </xf>
    <xf numFmtId="39" fontId="2" fillId="0" borderId="0" xfId="0" applyNumberFormat="1" applyFont="1" applyBorder="1" applyAlignment="1">
      <alignment horizontal="left"/>
    </xf>
    <xf numFmtId="39" fontId="2" fillId="0" borderId="90" xfId="0" applyNumberFormat="1" applyFont="1" applyBorder="1" applyAlignment="1">
      <alignment horizontal="left"/>
    </xf>
    <xf numFmtId="39" fontId="2" fillId="0" borderId="34" xfId="0" applyNumberFormat="1" applyFont="1" applyBorder="1" applyAlignment="1">
      <alignment horizontal="left"/>
    </xf>
    <xf numFmtId="39" fontId="2" fillId="0" borderId="15" xfId="0" applyNumberFormat="1" applyFont="1" applyBorder="1" applyAlignment="1">
      <alignment horizontal="left"/>
    </xf>
    <xf numFmtId="39" fontId="2" fillId="0" borderId="91" xfId="0" applyNumberFormat="1" applyFont="1" applyBorder="1" applyAlignment="1">
      <alignment horizontal="left"/>
    </xf>
    <xf numFmtId="39" fontId="5" fillId="32" borderId="10" xfId="0" applyNumberFormat="1" applyFont="1" applyFill="1" applyBorder="1" applyAlignment="1">
      <alignment horizontal="center"/>
    </xf>
    <xf numFmtId="39" fontId="5" fillId="32" borderId="11" xfId="0" applyNumberFormat="1" applyFont="1" applyFill="1" applyBorder="1" applyAlignment="1">
      <alignment horizontal="center"/>
    </xf>
    <xf numFmtId="39" fontId="5" fillId="32" borderId="73" xfId="0" applyNumberFormat="1" applyFont="1" applyFill="1" applyBorder="1" applyAlignment="1">
      <alignment horizontal="center"/>
    </xf>
    <xf numFmtId="39" fontId="5" fillId="32" borderId="12" xfId="0" applyNumberFormat="1" applyFont="1" applyFill="1" applyBorder="1" applyAlignment="1">
      <alignment horizontal="center"/>
    </xf>
    <xf numFmtId="39" fontId="5" fillId="32" borderId="0" xfId="0" applyNumberFormat="1" applyFont="1" applyFill="1" applyBorder="1" applyAlignment="1">
      <alignment horizontal="center"/>
    </xf>
    <xf numFmtId="39" fontId="5" fillId="32" borderId="90" xfId="0" applyNumberFormat="1" applyFont="1" applyFill="1" applyBorder="1" applyAlignment="1">
      <alignment horizontal="center"/>
    </xf>
    <xf numFmtId="170" fontId="7" fillId="0" borderId="30" xfId="0" applyNumberFormat="1" applyFont="1" applyFill="1" applyBorder="1" applyAlignment="1">
      <alignment horizontal="center"/>
    </xf>
    <xf numFmtId="170" fontId="7" fillId="0" borderId="31" xfId="0" applyNumberFormat="1" applyFont="1" applyFill="1" applyBorder="1" applyAlignment="1">
      <alignment horizontal="center"/>
    </xf>
    <xf numFmtId="170" fontId="7" fillId="0" borderId="32" xfId="0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942975</xdr:colOff>
      <xdr:row>3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942975</xdr:colOff>
      <xdr:row>3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942975</xdr:colOff>
      <xdr:row>3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523875</xdr:colOff>
      <xdr:row>3</xdr:row>
      <xdr:rowOff>104775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01"/>
  <sheetViews>
    <sheetView showGridLines="0" view="pageBreakPreview" zoomScaleSheetLayoutView="100" workbookViewId="0" topLeftCell="A1">
      <selection activeCell="I76" sqref="I76"/>
    </sheetView>
  </sheetViews>
  <sheetFormatPr defaultColWidth="9.140625" defaultRowHeight="12.75"/>
  <cols>
    <col min="1" max="1" width="8.7109375" style="0" customWidth="1"/>
    <col min="2" max="2" width="18.140625" style="115" customWidth="1"/>
    <col min="3" max="3" width="127.140625" style="116" customWidth="1"/>
    <col min="4" max="4" width="7.28125" style="0" customWidth="1"/>
    <col min="5" max="5" width="12.28125" style="117" customWidth="1"/>
    <col min="6" max="6" width="14.28125" style="117" customWidth="1"/>
    <col min="7" max="7" width="20.8515625" style="117" customWidth="1"/>
    <col min="8" max="8" width="20.7109375" style="118" customWidth="1"/>
    <col min="9" max="9" width="10.28125" style="0" bestFit="1" customWidth="1"/>
    <col min="10" max="10" width="14.28125" style="0" bestFit="1" customWidth="1"/>
  </cols>
  <sheetData>
    <row r="1" spans="1:7" ht="19.5" customHeight="1">
      <c r="A1" s="307"/>
      <c r="B1" s="308"/>
      <c r="C1" s="266" t="s">
        <v>0</v>
      </c>
      <c r="D1" s="266"/>
      <c r="E1" s="266"/>
      <c r="F1" s="266"/>
      <c r="G1" s="267"/>
    </row>
    <row r="2" spans="1:7" ht="19.5" customHeight="1">
      <c r="A2" s="309"/>
      <c r="B2" s="310"/>
      <c r="C2" s="268" t="s">
        <v>1</v>
      </c>
      <c r="D2" s="268"/>
      <c r="E2" s="268"/>
      <c r="F2" s="268"/>
      <c r="G2" s="269"/>
    </row>
    <row r="3" spans="1:7" ht="19.5" customHeight="1">
      <c r="A3" s="309"/>
      <c r="B3" s="310"/>
      <c r="C3" s="268" t="s">
        <v>2</v>
      </c>
      <c r="D3" s="270"/>
      <c r="E3" s="270"/>
      <c r="F3" s="270"/>
      <c r="G3" s="271"/>
    </row>
    <row r="4" spans="1:7" ht="19.5" customHeight="1">
      <c r="A4" s="311"/>
      <c r="B4" s="312"/>
      <c r="C4" s="119" t="s">
        <v>3</v>
      </c>
      <c r="D4" s="119"/>
      <c r="E4" s="119"/>
      <c r="F4" s="119"/>
      <c r="G4" s="120"/>
    </row>
    <row r="5" spans="1:8" s="113" customFormat="1" ht="24.7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5" t="s">
        <v>9</v>
      </c>
      <c r="G5" s="126" t="s">
        <v>10</v>
      </c>
      <c r="H5" s="127"/>
    </row>
    <row r="6" spans="1:10" s="114" customFormat="1" ht="16.5" customHeight="1">
      <c r="A6" s="128" t="s">
        <v>11</v>
      </c>
      <c r="B6" s="129"/>
      <c r="C6" s="130" t="s">
        <v>12</v>
      </c>
      <c r="D6" s="131"/>
      <c r="E6" s="132"/>
      <c r="F6" s="132"/>
      <c r="G6" s="133"/>
      <c r="H6" s="134"/>
      <c r="I6" s="205"/>
      <c r="J6" s="205"/>
    </row>
    <row r="7" spans="1:10" s="114" customFormat="1" ht="16.5" customHeight="1">
      <c r="A7" s="135" t="s">
        <v>13</v>
      </c>
      <c r="B7" s="136"/>
      <c r="C7" s="137" t="s">
        <v>14</v>
      </c>
      <c r="D7" s="138"/>
      <c r="E7" s="139"/>
      <c r="F7" s="140"/>
      <c r="G7" s="141"/>
      <c r="H7" s="134"/>
      <c r="I7" s="205"/>
      <c r="J7" s="205"/>
    </row>
    <row r="8" spans="1:10" s="114" customFormat="1" ht="16.5" customHeight="1" hidden="1">
      <c r="A8" s="142"/>
      <c r="B8" s="143"/>
      <c r="C8" s="144"/>
      <c r="D8" s="145"/>
      <c r="E8" s="146"/>
      <c r="F8" s="145"/>
      <c r="G8" s="147"/>
      <c r="H8" s="134"/>
      <c r="I8" s="205"/>
      <c r="J8" s="205"/>
    </row>
    <row r="9" spans="1:10" s="114" customFormat="1" ht="16.5" customHeight="1" hidden="1">
      <c r="A9" s="142"/>
      <c r="B9" s="148"/>
      <c r="C9" s="149"/>
      <c r="D9" s="150"/>
      <c r="E9" s="146"/>
      <c r="F9" s="151"/>
      <c r="G9" s="147"/>
      <c r="H9" s="134"/>
      <c r="I9" s="205"/>
      <c r="J9" s="205"/>
    </row>
    <row r="10" spans="1:10" s="114" customFormat="1" ht="16.5" customHeight="1" hidden="1">
      <c r="A10" s="142"/>
      <c r="B10" s="148"/>
      <c r="C10" s="149"/>
      <c r="D10" s="150"/>
      <c r="E10" s="146"/>
      <c r="F10" s="151"/>
      <c r="G10" s="147"/>
      <c r="H10" s="134"/>
      <c r="I10" s="205"/>
      <c r="J10" s="205"/>
    </row>
    <row r="11" spans="1:10" s="114" customFormat="1" ht="16.5" customHeight="1" hidden="1">
      <c r="A11" s="142"/>
      <c r="B11" s="148"/>
      <c r="C11" s="149"/>
      <c r="D11" s="150"/>
      <c r="E11" s="152"/>
      <c r="F11" s="151"/>
      <c r="G11" s="147"/>
      <c r="H11" s="134"/>
      <c r="I11" s="205"/>
      <c r="J11" s="205"/>
    </row>
    <row r="12" spans="1:10" s="114" customFormat="1" ht="16.5" customHeight="1" hidden="1">
      <c r="A12" s="142"/>
      <c r="B12" s="148"/>
      <c r="C12" s="149"/>
      <c r="D12" s="150"/>
      <c r="E12" s="152"/>
      <c r="F12" s="151"/>
      <c r="G12" s="147"/>
      <c r="H12" s="134"/>
      <c r="I12" s="205"/>
      <c r="J12" s="205"/>
    </row>
    <row r="13" spans="1:10" s="114" customFormat="1" ht="16.5" customHeight="1" hidden="1">
      <c r="A13" s="142"/>
      <c r="B13" s="148"/>
      <c r="C13" s="149"/>
      <c r="D13" s="153"/>
      <c r="E13" s="152"/>
      <c r="F13" s="151"/>
      <c r="G13" s="147"/>
      <c r="H13" s="134"/>
      <c r="I13" s="205"/>
      <c r="J13" s="205"/>
    </row>
    <row r="14" spans="1:10" s="114" customFormat="1" ht="16.5" customHeight="1" hidden="1">
      <c r="A14" s="142"/>
      <c r="B14" s="148"/>
      <c r="C14" s="149"/>
      <c r="D14" s="145"/>
      <c r="E14" s="152"/>
      <c r="F14" s="145"/>
      <c r="G14" s="147"/>
      <c r="H14" s="134"/>
      <c r="I14" s="205"/>
      <c r="J14" s="205"/>
    </row>
    <row r="15" spans="1:10" s="114" customFormat="1" ht="16.5" customHeight="1" hidden="1">
      <c r="A15" s="154"/>
      <c r="B15" s="155"/>
      <c r="C15" s="156"/>
      <c r="D15" s="157"/>
      <c r="E15" s="158"/>
      <c r="F15" s="159"/>
      <c r="G15" s="160"/>
      <c r="H15" s="134"/>
      <c r="I15" s="205"/>
      <c r="J15" s="205"/>
    </row>
    <row r="16" spans="1:10" s="114" customFormat="1" ht="16.5" customHeight="1" hidden="1">
      <c r="A16" s="161"/>
      <c r="B16" s="162"/>
      <c r="C16" s="163"/>
      <c r="D16" s="164"/>
      <c r="E16" s="165"/>
      <c r="F16" s="164"/>
      <c r="G16" s="166"/>
      <c r="H16" s="134"/>
      <c r="I16" s="205"/>
      <c r="J16" s="205"/>
    </row>
    <row r="17" spans="1:10" s="114" customFormat="1" ht="16.5" customHeight="1" hidden="1">
      <c r="A17" s="272"/>
      <c r="B17" s="273"/>
      <c r="C17" s="274"/>
      <c r="D17" s="275"/>
      <c r="E17" s="276"/>
      <c r="F17" s="277"/>
      <c r="G17" s="167"/>
      <c r="H17" s="134">
        <f>G17/F87</f>
        <v>0</v>
      </c>
      <c r="I17" s="205"/>
      <c r="J17" s="205"/>
    </row>
    <row r="18" spans="1:10" s="114" customFormat="1" ht="16.5" customHeight="1" hidden="1">
      <c r="A18" s="135"/>
      <c r="B18" s="168"/>
      <c r="C18" s="169"/>
      <c r="D18" s="170"/>
      <c r="E18" s="168"/>
      <c r="F18" s="170"/>
      <c r="G18" s="171"/>
      <c r="H18" s="134"/>
      <c r="I18" s="205"/>
      <c r="J18" s="205"/>
    </row>
    <row r="19" spans="1:10" s="114" customFormat="1" ht="16.5" customHeight="1" hidden="1">
      <c r="A19" s="172"/>
      <c r="B19" s="148"/>
      <c r="C19" s="144"/>
      <c r="D19" s="173"/>
      <c r="E19" s="158"/>
      <c r="F19" s="173"/>
      <c r="G19" s="147"/>
      <c r="H19" s="134"/>
      <c r="I19" s="205"/>
      <c r="J19" s="205"/>
    </row>
    <row r="20" spans="1:10" s="114" customFormat="1" ht="16.5" customHeight="1" hidden="1">
      <c r="A20" s="172"/>
      <c r="B20" s="148"/>
      <c r="C20" s="144"/>
      <c r="D20" s="173"/>
      <c r="E20" s="158"/>
      <c r="F20" s="173"/>
      <c r="G20" s="147"/>
      <c r="H20" s="134"/>
      <c r="I20" s="205"/>
      <c r="J20" s="205"/>
    </row>
    <row r="21" spans="1:10" s="114" customFormat="1" ht="15.75" hidden="1">
      <c r="A21" s="174"/>
      <c r="B21" s="162"/>
      <c r="C21" s="175"/>
      <c r="D21" s="164"/>
      <c r="E21" s="165"/>
      <c r="F21" s="164"/>
      <c r="G21" s="166"/>
      <c r="H21" s="134"/>
      <c r="I21" s="205"/>
      <c r="J21" s="205"/>
    </row>
    <row r="22" spans="1:10" s="114" customFormat="1" ht="16.5" customHeight="1" hidden="1">
      <c r="A22" s="176"/>
      <c r="B22" s="177"/>
      <c r="C22" s="178"/>
      <c r="D22" s="275"/>
      <c r="E22" s="276"/>
      <c r="F22" s="277"/>
      <c r="G22" s="167"/>
      <c r="H22" s="134">
        <f>G22/F87</f>
        <v>0</v>
      </c>
      <c r="I22" s="205"/>
      <c r="J22" s="205"/>
    </row>
    <row r="23" spans="1:10" s="114" customFormat="1" ht="16.5" customHeight="1" hidden="1">
      <c r="A23" s="135"/>
      <c r="B23" s="168"/>
      <c r="C23" s="169"/>
      <c r="D23" s="168"/>
      <c r="E23" s="168"/>
      <c r="F23" s="170"/>
      <c r="G23" s="171"/>
      <c r="H23" s="134"/>
      <c r="I23" s="205"/>
      <c r="J23" s="205"/>
    </row>
    <row r="24" spans="1:10" s="114" customFormat="1" ht="16.5" customHeight="1" hidden="1">
      <c r="A24" s="142"/>
      <c r="B24" s="148"/>
      <c r="C24" s="144"/>
      <c r="D24" s="173"/>
      <c r="E24" s="179"/>
      <c r="F24" s="151"/>
      <c r="G24" s="147"/>
      <c r="H24" s="134"/>
      <c r="I24" s="205"/>
      <c r="J24" s="205"/>
    </row>
    <row r="25" spans="1:10" s="114" customFormat="1" ht="16.5" customHeight="1" hidden="1">
      <c r="A25" s="142"/>
      <c r="B25" s="148"/>
      <c r="C25" s="144"/>
      <c r="D25" s="173"/>
      <c r="E25" s="180"/>
      <c r="F25" s="181"/>
      <c r="G25" s="147"/>
      <c r="H25" s="134"/>
      <c r="I25" s="205"/>
      <c r="J25" s="205"/>
    </row>
    <row r="26" spans="1:10" s="114" customFormat="1" ht="16.5" customHeight="1" hidden="1">
      <c r="A26" s="142"/>
      <c r="B26" s="148"/>
      <c r="C26" s="144"/>
      <c r="D26" s="173"/>
      <c r="E26" s="158"/>
      <c r="F26" s="151"/>
      <c r="G26" s="147"/>
      <c r="H26" s="134"/>
      <c r="I26" s="205"/>
      <c r="J26" s="205"/>
    </row>
    <row r="27" spans="1:10" s="114" customFormat="1" ht="16.5" customHeight="1" hidden="1">
      <c r="A27" s="142"/>
      <c r="B27" s="148"/>
      <c r="C27" s="144"/>
      <c r="D27" s="173"/>
      <c r="E27" s="179"/>
      <c r="F27" s="151"/>
      <c r="G27" s="147"/>
      <c r="H27" s="134"/>
      <c r="I27" s="205"/>
      <c r="J27" s="205"/>
    </row>
    <row r="28" spans="1:10" s="114" customFormat="1" ht="16.5" customHeight="1" hidden="1">
      <c r="A28" s="182"/>
      <c r="B28" s="148"/>
      <c r="C28" s="144"/>
      <c r="D28" s="173"/>
      <c r="E28" s="179"/>
      <c r="F28" s="151"/>
      <c r="G28" s="147"/>
      <c r="H28" s="134"/>
      <c r="I28" s="205"/>
      <c r="J28" s="205"/>
    </row>
    <row r="29" spans="1:10" s="114" customFormat="1" ht="16.5" customHeight="1" hidden="1">
      <c r="A29" s="142"/>
      <c r="B29" s="148"/>
      <c r="C29" s="144"/>
      <c r="D29" s="173"/>
      <c r="E29" s="179"/>
      <c r="F29" s="173"/>
      <c r="G29" s="147"/>
      <c r="H29" s="134"/>
      <c r="I29" s="205"/>
      <c r="J29" s="205"/>
    </row>
    <row r="30" spans="1:10" s="114" customFormat="1" ht="16.5" customHeight="1" hidden="1">
      <c r="A30" s="142"/>
      <c r="B30" s="148"/>
      <c r="C30" s="144"/>
      <c r="D30" s="173"/>
      <c r="E30" s="179"/>
      <c r="F30" s="173"/>
      <c r="G30" s="147"/>
      <c r="H30" s="134"/>
      <c r="I30" s="205"/>
      <c r="J30" s="205"/>
    </row>
    <row r="31" spans="1:10" s="114" customFormat="1" ht="16.5" customHeight="1" hidden="1">
      <c r="A31" s="142"/>
      <c r="B31" s="148"/>
      <c r="C31" s="144"/>
      <c r="D31" s="173"/>
      <c r="E31" s="179"/>
      <c r="F31" s="151"/>
      <c r="G31" s="147"/>
      <c r="H31" s="134"/>
      <c r="I31" s="205"/>
      <c r="J31" s="205"/>
    </row>
    <row r="32" spans="1:10" s="114" customFormat="1" ht="16.5" customHeight="1" hidden="1">
      <c r="A32" s="142"/>
      <c r="B32" s="143"/>
      <c r="C32" s="144"/>
      <c r="D32" s="173"/>
      <c r="E32" s="179"/>
      <c r="F32" s="145"/>
      <c r="G32" s="147"/>
      <c r="H32" s="134"/>
      <c r="I32" s="205"/>
      <c r="J32" s="205"/>
    </row>
    <row r="33" spans="1:10" s="114" customFormat="1" ht="15.75" hidden="1">
      <c r="A33" s="161"/>
      <c r="B33" s="162"/>
      <c r="C33" s="183"/>
      <c r="D33" s="164"/>
      <c r="E33" s="184"/>
      <c r="F33" s="185"/>
      <c r="G33" s="166"/>
      <c r="H33" s="134"/>
      <c r="I33" s="205"/>
      <c r="J33" s="205"/>
    </row>
    <row r="34" spans="1:10" s="114" customFormat="1" ht="16.5" customHeight="1" hidden="1">
      <c r="A34" s="182"/>
      <c r="B34" s="186"/>
      <c r="C34" s="187"/>
      <c r="D34" s="275"/>
      <c r="E34" s="276"/>
      <c r="F34" s="277"/>
      <c r="G34" s="167"/>
      <c r="H34" s="134">
        <f>G34/F87</f>
        <v>0</v>
      </c>
      <c r="I34" s="205"/>
      <c r="J34" s="205"/>
    </row>
    <row r="35" spans="1:10" s="114" customFormat="1" ht="16.5" customHeight="1" hidden="1">
      <c r="A35" s="188"/>
      <c r="B35" s="189"/>
      <c r="C35" s="190"/>
      <c r="D35" s="191"/>
      <c r="E35" s="191"/>
      <c r="F35" s="191"/>
      <c r="G35" s="192"/>
      <c r="H35" s="134"/>
      <c r="I35" s="205"/>
      <c r="J35" s="205"/>
    </row>
    <row r="36" spans="1:10" s="114" customFormat="1" ht="16.5" customHeight="1" hidden="1">
      <c r="A36" s="142"/>
      <c r="B36" s="148"/>
      <c r="C36" s="144"/>
      <c r="D36" s="173"/>
      <c r="E36" s="179"/>
      <c r="F36" s="173"/>
      <c r="G36" s="147"/>
      <c r="H36" s="134"/>
      <c r="I36" s="205"/>
      <c r="J36" s="205"/>
    </row>
    <row r="37" spans="1:10" s="114" customFormat="1" ht="16.5" customHeight="1" hidden="1">
      <c r="A37" s="142"/>
      <c r="B37" s="148"/>
      <c r="C37" s="144"/>
      <c r="D37" s="173"/>
      <c r="E37" s="179"/>
      <c r="F37" s="173"/>
      <c r="G37" s="147"/>
      <c r="H37" s="134"/>
      <c r="I37" s="205"/>
      <c r="J37" s="205"/>
    </row>
    <row r="38" spans="1:10" s="114" customFormat="1" ht="16.5" customHeight="1" hidden="1">
      <c r="A38" s="142"/>
      <c r="B38" s="148"/>
      <c r="C38" s="144"/>
      <c r="D38" s="173"/>
      <c r="E38" s="179"/>
      <c r="F38" s="151"/>
      <c r="G38" s="147"/>
      <c r="H38" s="134"/>
      <c r="I38" s="205"/>
      <c r="J38" s="205"/>
    </row>
    <row r="39" spans="1:10" s="114" customFormat="1" ht="16.5" customHeight="1" hidden="1">
      <c r="A39" s="142"/>
      <c r="B39" s="148"/>
      <c r="C39" s="144"/>
      <c r="D39" s="173"/>
      <c r="E39" s="179"/>
      <c r="F39" s="173"/>
      <c r="G39" s="147"/>
      <c r="H39" s="134"/>
      <c r="I39" s="205"/>
      <c r="J39" s="205"/>
    </row>
    <row r="40" spans="1:10" s="114" customFormat="1" ht="16.5" customHeight="1" hidden="1">
      <c r="A40" s="142"/>
      <c r="B40" s="148"/>
      <c r="C40" s="144"/>
      <c r="D40" s="173"/>
      <c r="E40" s="179"/>
      <c r="F40" s="173"/>
      <c r="G40" s="147"/>
      <c r="H40" s="134"/>
      <c r="I40" s="205"/>
      <c r="J40" s="205"/>
    </row>
    <row r="41" spans="1:10" s="114" customFormat="1" ht="16.5" customHeight="1" hidden="1">
      <c r="A41" s="154"/>
      <c r="B41" s="155"/>
      <c r="C41" s="193"/>
      <c r="D41" s="159"/>
      <c r="E41" s="179"/>
      <c r="F41" s="145"/>
      <c r="G41" s="147"/>
      <c r="H41" s="134"/>
      <c r="I41" s="205"/>
      <c r="J41" s="205"/>
    </row>
    <row r="42" spans="1:10" s="114" customFormat="1" ht="16.5" customHeight="1" hidden="1">
      <c r="A42" s="142"/>
      <c r="B42" s="148"/>
      <c r="C42" s="144"/>
      <c r="D42" s="173"/>
      <c r="E42" s="179"/>
      <c r="F42" s="173"/>
      <c r="G42" s="147"/>
      <c r="H42" s="134"/>
      <c r="I42" s="205"/>
      <c r="J42" s="205"/>
    </row>
    <row r="43" spans="1:10" s="114" customFormat="1" ht="16.5" customHeight="1" hidden="1">
      <c r="A43" s="194"/>
      <c r="B43" s="148"/>
      <c r="C43" s="144"/>
      <c r="D43" s="173"/>
      <c r="E43" s="179"/>
      <c r="F43" s="173"/>
      <c r="G43" s="147"/>
      <c r="H43" s="134"/>
      <c r="I43" s="205"/>
      <c r="J43" s="205"/>
    </row>
    <row r="44" spans="1:10" s="114" customFormat="1" ht="16.5" customHeight="1" hidden="1">
      <c r="A44" s="142"/>
      <c r="B44" s="148"/>
      <c r="C44" s="144"/>
      <c r="D44" s="173"/>
      <c r="E44" s="180"/>
      <c r="F44" s="173"/>
      <c r="G44" s="147"/>
      <c r="H44" s="134"/>
      <c r="I44" s="205"/>
      <c r="J44" s="205"/>
    </row>
    <row r="45" spans="1:10" s="114" customFormat="1" ht="16.5" customHeight="1" hidden="1">
      <c r="A45" s="142"/>
      <c r="B45" s="143"/>
      <c r="C45" s="144"/>
      <c r="D45" s="173"/>
      <c r="E45" s="179"/>
      <c r="F45" s="173"/>
      <c r="G45" s="147"/>
      <c r="H45" s="134"/>
      <c r="I45" s="205"/>
      <c r="J45" s="205"/>
    </row>
    <row r="46" spans="1:10" s="114" customFormat="1" ht="16.5" customHeight="1" hidden="1">
      <c r="A46" s="142"/>
      <c r="B46" s="148"/>
      <c r="C46" s="144"/>
      <c r="D46" s="173"/>
      <c r="E46" s="179"/>
      <c r="F46" s="151"/>
      <c r="G46" s="147"/>
      <c r="H46" s="134"/>
      <c r="I46" s="205"/>
      <c r="J46" s="205"/>
    </row>
    <row r="47" spans="1:10" s="114" customFormat="1" ht="16.5" customHeight="1" hidden="1">
      <c r="A47" s="142"/>
      <c r="B47" s="148"/>
      <c r="C47" s="144"/>
      <c r="D47" s="173"/>
      <c r="E47" s="179"/>
      <c r="F47" s="173"/>
      <c r="G47" s="147"/>
      <c r="H47" s="134"/>
      <c r="I47" s="205"/>
      <c r="J47" s="205"/>
    </row>
    <row r="48" spans="1:10" s="114" customFormat="1" ht="16.5" customHeight="1" hidden="1">
      <c r="A48" s="142"/>
      <c r="B48" s="148"/>
      <c r="C48" s="144"/>
      <c r="D48" s="173"/>
      <c r="E48" s="179"/>
      <c r="F48" s="173"/>
      <c r="G48" s="147"/>
      <c r="H48" s="134"/>
      <c r="I48" s="205"/>
      <c r="J48" s="205"/>
    </row>
    <row r="49" spans="1:10" s="114" customFormat="1" ht="16.5" customHeight="1" hidden="1">
      <c r="A49" s="142"/>
      <c r="B49" s="148"/>
      <c r="C49" s="144"/>
      <c r="D49" s="173"/>
      <c r="E49" s="179"/>
      <c r="F49" s="173"/>
      <c r="G49" s="147"/>
      <c r="H49" s="134"/>
      <c r="I49" s="205"/>
      <c r="J49" s="205"/>
    </row>
    <row r="50" spans="1:10" s="114" customFormat="1" ht="16.5" customHeight="1" hidden="1">
      <c r="A50" s="142"/>
      <c r="B50" s="148"/>
      <c r="C50" s="144"/>
      <c r="D50" s="173"/>
      <c r="E50" s="179"/>
      <c r="F50" s="173"/>
      <c r="G50" s="147"/>
      <c r="H50" s="134"/>
      <c r="I50" s="205"/>
      <c r="J50" s="205"/>
    </row>
    <row r="51" spans="1:10" s="114" customFormat="1" ht="16.5" customHeight="1" hidden="1">
      <c r="A51" s="142"/>
      <c r="B51" s="148"/>
      <c r="C51" s="144"/>
      <c r="D51" s="173"/>
      <c r="E51" s="179"/>
      <c r="F51" s="151"/>
      <c r="G51" s="147"/>
      <c r="H51" s="134"/>
      <c r="I51" s="205"/>
      <c r="J51" s="205"/>
    </row>
    <row r="52" spans="1:10" s="114" customFormat="1" ht="16.5" customHeight="1" hidden="1">
      <c r="A52" s="182"/>
      <c r="B52" s="162"/>
      <c r="C52" s="163"/>
      <c r="D52" s="164"/>
      <c r="E52" s="179"/>
      <c r="F52" s="164"/>
      <c r="G52" s="166"/>
      <c r="H52" s="134"/>
      <c r="I52" s="205"/>
      <c r="J52" s="205"/>
    </row>
    <row r="53" spans="1:10" s="114" customFormat="1" ht="16.5" customHeight="1" hidden="1">
      <c r="A53" s="195"/>
      <c r="B53" s="196"/>
      <c r="C53" s="197"/>
      <c r="D53" s="278"/>
      <c r="E53" s="279"/>
      <c r="F53" s="280"/>
      <c r="G53" s="167"/>
      <c r="H53" s="134">
        <f>G53/F87</f>
        <v>0</v>
      </c>
      <c r="I53" s="205"/>
      <c r="J53" s="205"/>
    </row>
    <row r="54" spans="1:10" s="114" customFormat="1" ht="16.5" customHeight="1" hidden="1">
      <c r="A54" s="135"/>
      <c r="B54" s="168"/>
      <c r="C54" s="169"/>
      <c r="D54" s="168"/>
      <c r="E54" s="168"/>
      <c r="F54" s="170"/>
      <c r="G54" s="171"/>
      <c r="H54" s="134"/>
      <c r="I54" s="205"/>
      <c r="J54" s="205"/>
    </row>
    <row r="55" spans="1:10" s="114" customFormat="1" ht="16.5" customHeight="1" hidden="1">
      <c r="A55" s="142"/>
      <c r="B55" s="148"/>
      <c r="C55" s="144"/>
      <c r="D55" s="173"/>
      <c r="E55" s="179"/>
      <c r="F55" s="173"/>
      <c r="G55" s="147"/>
      <c r="H55" s="134"/>
      <c r="I55" s="205"/>
      <c r="J55" s="205"/>
    </row>
    <row r="56" spans="1:10" s="114" customFormat="1" ht="16.5" customHeight="1" hidden="1">
      <c r="A56" s="142"/>
      <c r="B56" s="148"/>
      <c r="C56" s="144"/>
      <c r="D56" s="173"/>
      <c r="E56" s="179"/>
      <c r="F56" s="173"/>
      <c r="G56" s="147"/>
      <c r="H56" s="134"/>
      <c r="I56" s="205"/>
      <c r="J56" s="205"/>
    </row>
    <row r="57" spans="1:10" s="114" customFormat="1" ht="15.75" hidden="1">
      <c r="A57" s="161"/>
      <c r="B57" s="162"/>
      <c r="C57" s="175"/>
      <c r="D57" s="164"/>
      <c r="E57" s="179"/>
      <c r="F57" s="164"/>
      <c r="G57" s="166"/>
      <c r="H57" s="134"/>
      <c r="I57" s="205"/>
      <c r="J57" s="205"/>
    </row>
    <row r="58" spans="1:10" s="114" customFormat="1" ht="16.5" customHeight="1" hidden="1">
      <c r="A58" s="195"/>
      <c r="B58" s="198"/>
      <c r="C58" s="199"/>
      <c r="D58" s="278"/>
      <c r="E58" s="279"/>
      <c r="F58" s="280"/>
      <c r="G58" s="167"/>
      <c r="H58" s="134">
        <f>G58/F87</f>
        <v>0</v>
      </c>
      <c r="I58" s="205"/>
      <c r="J58" s="205"/>
    </row>
    <row r="59" spans="1:10" s="114" customFormat="1" ht="16.5" customHeight="1" hidden="1">
      <c r="A59" s="200"/>
      <c r="B59" s="201"/>
      <c r="C59" s="202"/>
      <c r="D59" s="203"/>
      <c r="E59" s="201"/>
      <c r="F59" s="203"/>
      <c r="G59" s="204"/>
      <c r="H59" s="134"/>
      <c r="I59" s="205"/>
      <c r="J59" s="205"/>
    </row>
    <row r="60" spans="1:10" s="114" customFormat="1" ht="16.5" customHeight="1" hidden="1">
      <c r="A60" s="142"/>
      <c r="B60" s="148"/>
      <c r="C60" s="144"/>
      <c r="D60" s="173"/>
      <c r="E60" s="179"/>
      <c r="F60" s="173"/>
      <c r="G60" s="147"/>
      <c r="H60" s="134"/>
      <c r="I60" s="205"/>
      <c r="J60" s="205"/>
    </row>
    <row r="61" spans="1:10" s="114" customFormat="1" ht="16.5" customHeight="1" hidden="1">
      <c r="A61" s="142"/>
      <c r="B61" s="148"/>
      <c r="C61" s="144"/>
      <c r="D61" s="173"/>
      <c r="E61" s="179"/>
      <c r="F61" s="173"/>
      <c r="G61" s="147"/>
      <c r="H61" s="134"/>
      <c r="I61" s="205"/>
      <c r="J61" s="205"/>
    </row>
    <row r="62" spans="1:10" s="114" customFormat="1" ht="16.5" customHeight="1" hidden="1">
      <c r="A62" s="142"/>
      <c r="B62" s="148"/>
      <c r="C62" s="144"/>
      <c r="D62" s="173"/>
      <c r="E62" s="179"/>
      <c r="F62" s="173"/>
      <c r="G62" s="147"/>
      <c r="H62" s="134"/>
      <c r="I62" s="205"/>
      <c r="J62" s="205"/>
    </row>
    <row r="63" spans="1:10" s="114" customFormat="1" ht="16.5" customHeight="1" hidden="1">
      <c r="A63" s="182"/>
      <c r="B63" s="162"/>
      <c r="C63" s="163"/>
      <c r="D63" s="164"/>
      <c r="E63" s="179"/>
      <c r="F63" s="164"/>
      <c r="G63" s="166"/>
      <c r="H63" s="134"/>
      <c r="I63" s="205"/>
      <c r="J63" s="205"/>
    </row>
    <row r="64" spans="1:10" s="114" customFormat="1" ht="16.5" customHeight="1" hidden="1">
      <c r="A64" s="195"/>
      <c r="B64" s="196"/>
      <c r="C64" s="197"/>
      <c r="D64" s="278"/>
      <c r="E64" s="279"/>
      <c r="F64" s="277"/>
      <c r="G64" s="167"/>
      <c r="H64" s="134">
        <f>G64/F87</f>
        <v>0</v>
      </c>
      <c r="I64" s="205"/>
      <c r="J64" s="205"/>
    </row>
    <row r="65" spans="1:10" s="114" customFormat="1" ht="16.5" customHeight="1" hidden="1">
      <c r="A65" s="135"/>
      <c r="B65" s="170"/>
      <c r="C65" s="169"/>
      <c r="D65" s="170"/>
      <c r="E65" s="168"/>
      <c r="F65" s="170"/>
      <c r="G65" s="171"/>
      <c r="H65" s="134"/>
      <c r="I65" s="205"/>
      <c r="J65" s="205"/>
    </row>
    <row r="66" spans="1:10" s="114" customFormat="1" ht="16.5" customHeight="1" hidden="1">
      <c r="A66" s="154"/>
      <c r="B66" s="148"/>
      <c r="C66" s="144"/>
      <c r="D66" s="173"/>
      <c r="E66" s="206"/>
      <c r="F66" s="173"/>
      <c r="G66" s="147"/>
      <c r="H66" s="134"/>
      <c r="I66" s="205"/>
      <c r="J66" s="205"/>
    </row>
    <row r="67" spans="1:10" s="114" customFormat="1" ht="16.5" customHeight="1" hidden="1">
      <c r="A67" s="154"/>
      <c r="B67" s="148"/>
      <c r="C67" s="144"/>
      <c r="D67" s="173"/>
      <c r="E67" s="207"/>
      <c r="F67" s="173"/>
      <c r="G67" s="147"/>
      <c r="H67" s="134"/>
      <c r="I67" s="205"/>
      <c r="J67" s="205"/>
    </row>
    <row r="68" spans="1:10" s="114" customFormat="1" ht="16.5" customHeight="1" hidden="1">
      <c r="A68" s="161"/>
      <c r="B68" s="162"/>
      <c r="C68" s="163"/>
      <c r="D68" s="164"/>
      <c r="E68" s="208"/>
      <c r="F68" s="164"/>
      <c r="G68" s="160"/>
      <c r="H68" s="134"/>
      <c r="I68" s="205"/>
      <c r="J68" s="205"/>
    </row>
    <row r="69" spans="1:10" s="114" customFormat="1" ht="16.5" customHeight="1" hidden="1">
      <c r="A69" s="281"/>
      <c r="B69" s="282"/>
      <c r="C69" s="283"/>
      <c r="D69" s="284"/>
      <c r="E69" s="285"/>
      <c r="F69" s="285"/>
      <c r="G69" s="209"/>
      <c r="H69" s="134">
        <f>G69/F87</f>
        <v>0</v>
      </c>
      <c r="I69" s="205"/>
      <c r="J69" s="205"/>
    </row>
    <row r="70" spans="1:10" s="114" customFormat="1" ht="16.5" customHeight="1" hidden="1">
      <c r="A70" s="210"/>
      <c r="B70" s="211"/>
      <c r="C70" s="211"/>
      <c r="D70" s="286"/>
      <c r="E70" s="286"/>
      <c r="F70" s="287"/>
      <c r="G70" s="212"/>
      <c r="H70" s="134"/>
      <c r="I70" s="205"/>
      <c r="J70" s="205"/>
    </row>
    <row r="71" spans="1:10" s="114" customFormat="1" ht="16.5" customHeight="1" hidden="1">
      <c r="A71" s="213"/>
      <c r="B71" s="214"/>
      <c r="C71" s="214"/>
      <c r="D71" s="214"/>
      <c r="E71" s="214"/>
      <c r="F71" s="214"/>
      <c r="G71" s="215"/>
      <c r="H71" s="134"/>
      <c r="I71" s="205"/>
      <c r="J71" s="205"/>
    </row>
    <row r="72" spans="1:10" s="114" customFormat="1" ht="16.5" customHeight="1" hidden="1">
      <c r="A72" s="135" t="s">
        <v>15</v>
      </c>
      <c r="B72" s="168"/>
      <c r="C72" s="169" t="s">
        <v>16</v>
      </c>
      <c r="D72" s="168"/>
      <c r="E72" s="168"/>
      <c r="F72" s="168"/>
      <c r="G72" s="171"/>
      <c r="H72" s="134"/>
      <c r="I72" s="205"/>
      <c r="J72" s="205"/>
    </row>
    <row r="73" spans="1:10" s="114" customFormat="1" ht="16.5" customHeight="1">
      <c r="A73" s="142" t="s">
        <v>17</v>
      </c>
      <c r="B73" s="148" t="s">
        <v>18</v>
      </c>
      <c r="C73" s="144" t="s">
        <v>19</v>
      </c>
      <c r="D73" s="173" t="s">
        <v>20</v>
      </c>
      <c r="E73" s="207">
        <v>90</v>
      </c>
      <c r="F73" s="216">
        <v>17.07</v>
      </c>
      <c r="G73" s="147">
        <f aca="true" t="shared" si="0" ref="G73:G78">F73*E73</f>
        <v>1536.3</v>
      </c>
      <c r="H73" s="134"/>
      <c r="I73" s="205"/>
      <c r="J73" s="205"/>
    </row>
    <row r="74" spans="1:10" s="114" customFormat="1" ht="16.5" customHeight="1">
      <c r="A74" s="142" t="s">
        <v>21</v>
      </c>
      <c r="B74" s="148" t="s">
        <v>22</v>
      </c>
      <c r="C74" s="144" t="s">
        <v>23</v>
      </c>
      <c r="D74" s="173" t="s">
        <v>24</v>
      </c>
      <c r="E74" s="207">
        <v>3000</v>
      </c>
      <c r="F74" s="216">
        <v>11.45</v>
      </c>
      <c r="G74" s="147">
        <f t="shared" si="0"/>
        <v>34350</v>
      </c>
      <c r="H74" s="134"/>
      <c r="I74" s="205"/>
      <c r="J74" s="205"/>
    </row>
    <row r="75" spans="1:10" s="114" customFormat="1" ht="16.5" customHeight="1">
      <c r="A75" s="142" t="s">
        <v>25</v>
      </c>
      <c r="B75" s="148" t="s">
        <v>26</v>
      </c>
      <c r="C75" s="144" t="s">
        <v>27</v>
      </c>
      <c r="D75" s="173" t="s">
        <v>20</v>
      </c>
      <c r="E75" s="207">
        <f>E76</f>
        <v>90</v>
      </c>
      <c r="F75" s="216">
        <v>443.9</v>
      </c>
      <c r="G75" s="147">
        <f t="shared" si="0"/>
        <v>39951</v>
      </c>
      <c r="H75" s="134"/>
      <c r="I75" s="205"/>
      <c r="J75" s="205"/>
    </row>
    <row r="76" spans="1:10" s="114" customFormat="1" ht="16.5" customHeight="1">
      <c r="A76" s="142" t="s">
        <v>28</v>
      </c>
      <c r="B76" s="148" t="s">
        <v>29</v>
      </c>
      <c r="C76" s="144" t="s">
        <v>30</v>
      </c>
      <c r="D76" s="173" t="s">
        <v>20</v>
      </c>
      <c r="E76" s="207">
        <f>E73</f>
        <v>90</v>
      </c>
      <c r="F76" s="216">
        <v>85.87</v>
      </c>
      <c r="G76" s="147">
        <f t="shared" si="0"/>
        <v>7728.3</v>
      </c>
      <c r="H76" s="134"/>
      <c r="I76" s="205"/>
      <c r="J76" s="205"/>
    </row>
    <row r="77" spans="1:10" s="114" customFormat="1" ht="16.5" customHeight="1">
      <c r="A77" s="142" t="s">
        <v>31</v>
      </c>
      <c r="B77" s="143" t="s">
        <v>32</v>
      </c>
      <c r="C77" s="144" t="s">
        <v>33</v>
      </c>
      <c r="D77" s="145" t="s">
        <v>34</v>
      </c>
      <c r="E77" s="207">
        <v>600</v>
      </c>
      <c r="F77" s="217">
        <v>65.75</v>
      </c>
      <c r="G77" s="147">
        <f t="shared" si="0"/>
        <v>39450</v>
      </c>
      <c r="H77" s="134"/>
      <c r="I77" s="205"/>
      <c r="J77" s="205"/>
    </row>
    <row r="78" spans="1:10" s="114" customFormat="1" ht="16.5" customHeight="1">
      <c r="A78" s="142" t="s">
        <v>35</v>
      </c>
      <c r="B78" s="148" t="s">
        <v>36</v>
      </c>
      <c r="C78" s="144" t="s">
        <v>37</v>
      </c>
      <c r="D78" s="173" t="s">
        <v>34</v>
      </c>
      <c r="E78" s="207">
        <v>1500</v>
      </c>
      <c r="F78" s="216">
        <v>214.19</v>
      </c>
      <c r="G78" s="160">
        <f t="shared" si="0"/>
        <v>321285</v>
      </c>
      <c r="H78" s="134"/>
      <c r="I78" s="205"/>
      <c r="J78" s="264"/>
    </row>
    <row r="79" spans="1:10" s="114" customFormat="1" ht="16.5" customHeight="1" hidden="1">
      <c r="A79" s="142"/>
      <c r="B79" s="162"/>
      <c r="C79" s="163"/>
      <c r="D79" s="164"/>
      <c r="E79" s="208"/>
      <c r="F79" s="218"/>
      <c r="G79" s="166"/>
      <c r="H79" s="134"/>
      <c r="I79" s="205"/>
      <c r="J79" s="205"/>
    </row>
    <row r="80" spans="1:10" s="114" customFormat="1" ht="16.5" customHeight="1" hidden="1">
      <c r="A80" s="142"/>
      <c r="B80" s="162"/>
      <c r="C80" s="163"/>
      <c r="D80" s="164"/>
      <c r="E80" s="208"/>
      <c r="F80" s="218"/>
      <c r="G80" s="166"/>
      <c r="H80" s="134"/>
      <c r="I80" s="205"/>
      <c r="J80" s="205"/>
    </row>
    <row r="81" spans="1:10" s="114" customFormat="1" ht="16.5" customHeight="1">
      <c r="A81" s="288"/>
      <c r="B81" s="289"/>
      <c r="C81" s="290"/>
      <c r="D81" s="291" t="s">
        <v>38</v>
      </c>
      <c r="E81" s="292"/>
      <c r="F81" s="293"/>
      <c r="G81" s="219">
        <f>SUM(G73:G79)</f>
        <v>444300.6</v>
      </c>
      <c r="H81" s="134">
        <f>G81/F87</f>
        <v>1</v>
      </c>
      <c r="I81" s="205"/>
      <c r="J81" s="205"/>
    </row>
    <row r="82" spans="1:10" s="114" customFormat="1" ht="16.5" customHeight="1" hidden="1">
      <c r="A82" s="220"/>
      <c r="B82" s="221"/>
      <c r="C82" s="222"/>
      <c r="D82" s="221"/>
      <c r="E82" s="221"/>
      <c r="F82" s="221"/>
      <c r="G82" s="223"/>
      <c r="H82" s="134"/>
      <c r="I82" s="205"/>
      <c r="J82" s="205"/>
    </row>
    <row r="83" spans="1:10" s="114" customFormat="1" ht="16.5" customHeight="1" hidden="1">
      <c r="A83" s="161"/>
      <c r="B83" s="162"/>
      <c r="C83" s="163"/>
      <c r="D83" s="164"/>
      <c r="E83" s="224"/>
      <c r="F83" s="164"/>
      <c r="G83" s="225"/>
      <c r="H83" s="134"/>
      <c r="I83" s="205"/>
      <c r="J83" s="205"/>
    </row>
    <row r="84" spans="1:10" s="114" customFormat="1" ht="16.5" customHeight="1" hidden="1">
      <c r="A84" s="195"/>
      <c r="B84" s="198"/>
      <c r="C84" s="199"/>
      <c r="D84" s="278"/>
      <c r="E84" s="279"/>
      <c r="F84" s="280"/>
      <c r="G84" s="167"/>
      <c r="H84" s="134"/>
      <c r="I84" s="205"/>
      <c r="J84" s="264"/>
    </row>
    <row r="85" spans="1:10" s="114" customFormat="1" ht="16.5" customHeight="1">
      <c r="A85" s="294" t="s">
        <v>39</v>
      </c>
      <c r="B85" s="286"/>
      <c r="C85" s="286"/>
      <c r="D85" s="286"/>
      <c r="E85" s="286"/>
      <c r="F85" s="287"/>
      <c r="G85" s="226">
        <f>G84+G81</f>
        <v>444300.6</v>
      </c>
      <c r="H85" s="134"/>
      <c r="I85" s="205"/>
      <c r="J85" s="205"/>
    </row>
    <row r="86" spans="1:10" ht="6" customHeight="1">
      <c r="A86" s="227"/>
      <c r="B86" s="228"/>
      <c r="C86" s="229"/>
      <c r="D86" s="230"/>
      <c r="E86" s="231"/>
      <c r="F86" s="232"/>
      <c r="G86" s="233"/>
      <c r="H86" s="234"/>
      <c r="I86" s="265"/>
      <c r="J86" s="265"/>
    </row>
    <row r="87" spans="1:10" ht="24.75" customHeight="1">
      <c r="A87" s="235" t="s">
        <v>10</v>
      </c>
      <c r="B87" s="236"/>
      <c r="C87" s="236"/>
      <c r="D87" s="237"/>
      <c r="E87" s="238"/>
      <c r="F87" s="295">
        <f>G84+G81+G69+G64+G58+G53+G34+G22+G17</f>
        <v>444300.6</v>
      </c>
      <c r="G87" s="296"/>
      <c r="H87" s="234"/>
      <c r="I87" s="265"/>
      <c r="J87" s="265"/>
    </row>
    <row r="88" spans="1:10" ht="19.5" customHeight="1">
      <c r="A88" s="235" t="s">
        <v>40</v>
      </c>
      <c r="B88" s="236"/>
      <c r="C88" s="236"/>
      <c r="D88" s="237"/>
      <c r="E88" s="238"/>
      <c r="F88" s="297">
        <f>F87*0.2034</f>
        <v>90370.74204</v>
      </c>
      <c r="G88" s="298"/>
      <c r="H88" s="234"/>
      <c r="I88" s="265"/>
      <c r="J88" s="265"/>
    </row>
    <row r="89" spans="1:10" ht="24.75" customHeight="1">
      <c r="A89" s="239" t="s">
        <v>41</v>
      </c>
      <c r="B89" s="240"/>
      <c r="C89" s="240"/>
      <c r="D89" s="241"/>
      <c r="E89" s="242"/>
      <c r="F89" s="299">
        <f>SUM(F87:G88)</f>
        <v>534671.34204</v>
      </c>
      <c r="G89" s="300"/>
      <c r="H89" s="234"/>
      <c r="I89" s="265"/>
      <c r="J89" s="265"/>
    </row>
    <row r="90" spans="1:7" ht="12.75">
      <c r="A90" s="243"/>
      <c r="B90" s="244"/>
      <c r="C90" s="245"/>
      <c r="D90" s="246"/>
      <c r="E90" s="247"/>
      <c r="F90" s="247"/>
      <c r="G90" s="248"/>
    </row>
    <row r="91" spans="1:7" ht="12.75">
      <c r="A91" s="249"/>
      <c r="B91" s="250"/>
      <c r="C91" s="251"/>
      <c r="D91" s="252"/>
      <c r="E91" s="253"/>
      <c r="F91" s="253"/>
      <c r="G91" s="254"/>
    </row>
    <row r="92" spans="1:7" ht="12.75">
      <c r="A92" s="249"/>
      <c r="B92" s="250"/>
      <c r="C92" s="251"/>
      <c r="D92" s="252"/>
      <c r="E92" s="253"/>
      <c r="F92" s="253"/>
      <c r="G92" s="254"/>
    </row>
    <row r="93" spans="1:7" ht="12.75">
      <c r="A93" s="249"/>
      <c r="B93" s="250"/>
      <c r="C93" s="251"/>
      <c r="D93" s="252"/>
      <c r="E93" s="253"/>
      <c r="F93" s="253"/>
      <c r="G93" s="254"/>
    </row>
    <row r="94" spans="1:7" ht="12.75">
      <c r="A94" s="249"/>
      <c r="B94" s="250"/>
      <c r="C94" s="89" t="s">
        <v>42</v>
      </c>
      <c r="D94" s="251"/>
      <c r="E94" s="253"/>
      <c r="F94" s="253"/>
      <c r="G94" s="254"/>
    </row>
    <row r="95" spans="1:7" ht="13.5" customHeight="1">
      <c r="A95" s="255"/>
      <c r="B95" s="256"/>
      <c r="C95" s="86" t="s">
        <v>43</v>
      </c>
      <c r="D95" s="251"/>
      <c r="E95" s="257"/>
      <c r="F95" s="257"/>
      <c r="G95" s="258"/>
    </row>
    <row r="96" spans="1:7" ht="13.5" customHeight="1">
      <c r="A96" s="255"/>
      <c r="B96" s="259"/>
      <c r="C96" s="94" t="s">
        <v>44</v>
      </c>
      <c r="D96" s="251"/>
      <c r="E96" s="260"/>
      <c r="F96" s="260"/>
      <c r="G96" s="261"/>
    </row>
    <row r="97" spans="1:7" ht="13.5" customHeight="1">
      <c r="A97" s="249"/>
      <c r="B97" s="250"/>
      <c r="C97" s="251"/>
      <c r="D97" s="301"/>
      <c r="E97" s="301"/>
      <c r="F97" s="301"/>
      <c r="G97" s="302"/>
    </row>
    <row r="98" spans="1:7" ht="13.5" customHeight="1">
      <c r="A98" s="249"/>
      <c r="B98" s="252"/>
      <c r="C98" s="252"/>
      <c r="D98" s="303"/>
      <c r="E98" s="303"/>
      <c r="F98" s="303"/>
      <c r="G98" s="304"/>
    </row>
    <row r="99" spans="1:7" ht="12.75">
      <c r="A99" s="262"/>
      <c r="B99" s="263"/>
      <c r="C99" s="263"/>
      <c r="D99" s="305"/>
      <c r="E99" s="305"/>
      <c r="F99" s="305"/>
      <c r="G99" s="306"/>
    </row>
    <row r="100" spans="2:7" ht="12.75">
      <c r="B100"/>
      <c r="C100"/>
      <c r="E100"/>
      <c r="F100"/>
      <c r="G100"/>
    </row>
    <row r="101" spans="2:7" ht="12.75">
      <c r="B101"/>
      <c r="C101"/>
      <c r="E101"/>
      <c r="F101"/>
      <c r="G101"/>
    </row>
  </sheetData>
  <sheetProtection/>
  <mergeCells count="24">
    <mergeCell ref="F88:G88"/>
    <mergeCell ref="F89:G89"/>
    <mergeCell ref="D97:G97"/>
    <mergeCell ref="D98:G98"/>
    <mergeCell ref="D99:G99"/>
    <mergeCell ref="A1:B4"/>
    <mergeCell ref="D70:F70"/>
    <mergeCell ref="A81:C81"/>
    <mergeCell ref="D81:F81"/>
    <mergeCell ref="D84:F84"/>
    <mergeCell ref="A85:F85"/>
    <mergeCell ref="F87:G87"/>
    <mergeCell ref="D34:F34"/>
    <mergeCell ref="D53:F53"/>
    <mergeCell ref="D58:F58"/>
    <mergeCell ref="D64:F64"/>
    <mergeCell ref="A69:C69"/>
    <mergeCell ref="D69:F69"/>
    <mergeCell ref="C1:G1"/>
    <mergeCell ref="C2:G2"/>
    <mergeCell ref="C3:G3"/>
    <mergeCell ref="A17:C17"/>
    <mergeCell ref="D17:F17"/>
    <mergeCell ref="D22:F22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4" r:id="rId4"/>
  <rowBreaks count="1" manualBreakCount="1">
    <brk id="9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01"/>
  <sheetViews>
    <sheetView showGridLines="0" view="pageBreakPreview" zoomScaleSheetLayoutView="100" workbookViewId="0" topLeftCell="A1">
      <selection activeCell="D99" sqref="A1:G99"/>
    </sheetView>
  </sheetViews>
  <sheetFormatPr defaultColWidth="9.140625" defaultRowHeight="12.75"/>
  <cols>
    <col min="1" max="1" width="8.7109375" style="0" customWidth="1"/>
    <col min="2" max="2" width="18.140625" style="115" customWidth="1"/>
    <col min="3" max="3" width="127.140625" style="116" customWidth="1"/>
    <col min="4" max="4" width="7.28125" style="0" customWidth="1"/>
    <col min="5" max="5" width="12.28125" style="117" customWidth="1"/>
    <col min="6" max="6" width="14.28125" style="117" customWidth="1"/>
    <col min="7" max="7" width="20.8515625" style="117" customWidth="1"/>
    <col min="8" max="8" width="20.7109375" style="118" customWidth="1"/>
    <col min="9" max="9" width="10.28125" style="0" bestFit="1" customWidth="1"/>
    <col min="10" max="10" width="14.28125" style="0" bestFit="1" customWidth="1"/>
  </cols>
  <sheetData>
    <row r="1" spans="1:7" ht="19.5" customHeight="1">
      <c r="A1" s="307"/>
      <c r="B1" s="308"/>
      <c r="C1" s="266" t="s">
        <v>0</v>
      </c>
      <c r="D1" s="266"/>
      <c r="E1" s="266"/>
      <c r="F1" s="266"/>
      <c r="G1" s="267"/>
    </row>
    <row r="2" spans="1:7" ht="19.5" customHeight="1">
      <c r="A2" s="309"/>
      <c r="B2" s="310"/>
      <c r="C2" s="268" t="s">
        <v>45</v>
      </c>
      <c r="D2" s="268"/>
      <c r="E2" s="268"/>
      <c r="F2" s="268"/>
      <c r="G2" s="269"/>
    </row>
    <row r="3" spans="1:7" ht="19.5" customHeight="1">
      <c r="A3" s="309"/>
      <c r="B3" s="310"/>
      <c r="C3" s="268" t="s">
        <v>2</v>
      </c>
      <c r="D3" s="270"/>
      <c r="E3" s="270"/>
      <c r="F3" s="270"/>
      <c r="G3" s="271"/>
    </row>
    <row r="4" spans="1:7" ht="19.5" customHeight="1">
      <c r="A4" s="311"/>
      <c r="B4" s="312"/>
      <c r="C4" s="119" t="s">
        <v>3</v>
      </c>
      <c r="D4" s="119"/>
      <c r="E4" s="119"/>
      <c r="F4" s="119"/>
      <c r="G4" s="120"/>
    </row>
    <row r="5" spans="1:8" s="113" customFormat="1" ht="24.7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5" t="s">
        <v>9</v>
      </c>
      <c r="G5" s="126" t="s">
        <v>10</v>
      </c>
      <c r="H5" s="127"/>
    </row>
    <row r="6" spans="1:10" s="114" customFormat="1" ht="16.5" customHeight="1">
      <c r="A6" s="128" t="s">
        <v>11</v>
      </c>
      <c r="B6" s="129"/>
      <c r="C6" s="130" t="s">
        <v>12</v>
      </c>
      <c r="D6" s="131"/>
      <c r="E6" s="132"/>
      <c r="F6" s="132"/>
      <c r="G6" s="133"/>
      <c r="H6" s="134"/>
      <c r="I6" s="205"/>
      <c r="J6" s="205"/>
    </row>
    <row r="7" spans="1:10" s="114" customFormat="1" ht="16.5" customHeight="1">
      <c r="A7" s="135" t="s">
        <v>13</v>
      </c>
      <c r="B7" s="136"/>
      <c r="C7" s="137" t="s">
        <v>14</v>
      </c>
      <c r="D7" s="138"/>
      <c r="E7" s="139"/>
      <c r="F7" s="140"/>
      <c r="G7" s="141"/>
      <c r="H7" s="134"/>
      <c r="I7" s="205"/>
      <c r="J7" s="205"/>
    </row>
    <row r="8" spans="1:10" s="114" customFormat="1" ht="16.5" customHeight="1" hidden="1">
      <c r="A8" s="142"/>
      <c r="B8" s="143"/>
      <c r="C8" s="144"/>
      <c r="D8" s="145"/>
      <c r="E8" s="146"/>
      <c r="F8" s="145"/>
      <c r="G8" s="147"/>
      <c r="H8" s="134"/>
      <c r="I8" s="205"/>
      <c r="J8" s="205"/>
    </row>
    <row r="9" spans="1:10" s="114" customFormat="1" ht="16.5" customHeight="1" hidden="1">
      <c r="A9" s="142"/>
      <c r="B9" s="148"/>
      <c r="C9" s="149"/>
      <c r="D9" s="150"/>
      <c r="E9" s="146"/>
      <c r="F9" s="151"/>
      <c r="G9" s="147"/>
      <c r="H9" s="134"/>
      <c r="I9" s="205"/>
      <c r="J9" s="205"/>
    </row>
    <row r="10" spans="1:10" s="114" customFormat="1" ht="16.5" customHeight="1" hidden="1">
      <c r="A10" s="142"/>
      <c r="B10" s="148"/>
      <c r="C10" s="149"/>
      <c r="D10" s="150"/>
      <c r="E10" s="146"/>
      <c r="F10" s="151"/>
      <c r="G10" s="147"/>
      <c r="H10" s="134"/>
      <c r="I10" s="205"/>
      <c r="J10" s="205"/>
    </row>
    <row r="11" spans="1:10" s="114" customFormat="1" ht="16.5" customHeight="1" hidden="1">
      <c r="A11" s="142"/>
      <c r="B11" s="148"/>
      <c r="C11" s="149"/>
      <c r="D11" s="150"/>
      <c r="E11" s="152"/>
      <c r="F11" s="151"/>
      <c r="G11" s="147"/>
      <c r="H11" s="134"/>
      <c r="I11" s="205"/>
      <c r="J11" s="205"/>
    </row>
    <row r="12" spans="1:10" s="114" customFormat="1" ht="16.5" customHeight="1" hidden="1">
      <c r="A12" s="142"/>
      <c r="B12" s="148"/>
      <c r="C12" s="149"/>
      <c r="D12" s="150"/>
      <c r="E12" s="152"/>
      <c r="F12" s="151"/>
      <c r="G12" s="147"/>
      <c r="H12" s="134"/>
      <c r="I12" s="205"/>
      <c r="J12" s="205"/>
    </row>
    <row r="13" spans="1:10" s="114" customFormat="1" ht="16.5" customHeight="1" hidden="1">
      <c r="A13" s="142"/>
      <c r="B13" s="148"/>
      <c r="C13" s="149"/>
      <c r="D13" s="153"/>
      <c r="E13" s="152"/>
      <c r="F13" s="151"/>
      <c r="G13" s="147"/>
      <c r="H13" s="134"/>
      <c r="I13" s="205"/>
      <c r="J13" s="205"/>
    </row>
    <row r="14" spans="1:10" s="114" customFormat="1" ht="16.5" customHeight="1" hidden="1">
      <c r="A14" s="142"/>
      <c r="B14" s="148"/>
      <c r="C14" s="149"/>
      <c r="D14" s="145"/>
      <c r="E14" s="152"/>
      <c r="F14" s="145"/>
      <c r="G14" s="147"/>
      <c r="H14" s="134"/>
      <c r="I14" s="205"/>
      <c r="J14" s="205"/>
    </row>
    <row r="15" spans="1:10" s="114" customFormat="1" ht="16.5" customHeight="1" hidden="1">
      <c r="A15" s="154"/>
      <c r="B15" s="155"/>
      <c r="C15" s="156"/>
      <c r="D15" s="157"/>
      <c r="E15" s="158"/>
      <c r="F15" s="159"/>
      <c r="G15" s="160"/>
      <c r="H15" s="134"/>
      <c r="I15" s="205"/>
      <c r="J15" s="205"/>
    </row>
    <row r="16" spans="1:10" s="114" customFormat="1" ht="16.5" customHeight="1" hidden="1">
      <c r="A16" s="161"/>
      <c r="B16" s="162"/>
      <c r="C16" s="163"/>
      <c r="D16" s="164"/>
      <c r="E16" s="165"/>
      <c r="F16" s="164"/>
      <c r="G16" s="166"/>
      <c r="H16" s="134"/>
      <c r="I16" s="205"/>
      <c r="J16" s="205"/>
    </row>
    <row r="17" spans="1:10" s="114" customFormat="1" ht="16.5" customHeight="1" hidden="1">
      <c r="A17" s="272"/>
      <c r="B17" s="273"/>
      <c r="C17" s="274"/>
      <c r="D17" s="275"/>
      <c r="E17" s="276"/>
      <c r="F17" s="277"/>
      <c r="G17" s="167"/>
      <c r="H17" s="134">
        <f>G17/F87</f>
        <v>0</v>
      </c>
      <c r="I17" s="205"/>
      <c r="J17" s="205"/>
    </row>
    <row r="18" spans="1:10" s="114" customFormat="1" ht="16.5" customHeight="1" hidden="1">
      <c r="A18" s="135"/>
      <c r="B18" s="168"/>
      <c r="C18" s="169"/>
      <c r="D18" s="170"/>
      <c r="E18" s="168"/>
      <c r="F18" s="170"/>
      <c r="G18" s="171"/>
      <c r="H18" s="134"/>
      <c r="I18" s="205"/>
      <c r="J18" s="205"/>
    </row>
    <row r="19" spans="1:10" s="114" customFormat="1" ht="16.5" customHeight="1" hidden="1">
      <c r="A19" s="172"/>
      <c r="B19" s="148"/>
      <c r="C19" s="144"/>
      <c r="D19" s="173"/>
      <c r="E19" s="158"/>
      <c r="F19" s="173"/>
      <c r="G19" s="147"/>
      <c r="H19" s="134"/>
      <c r="I19" s="205"/>
      <c r="J19" s="205"/>
    </row>
    <row r="20" spans="1:10" s="114" customFormat="1" ht="16.5" customHeight="1" hidden="1">
      <c r="A20" s="172"/>
      <c r="B20" s="148"/>
      <c r="C20" s="144"/>
      <c r="D20" s="173"/>
      <c r="E20" s="158"/>
      <c r="F20" s="173"/>
      <c r="G20" s="147"/>
      <c r="H20" s="134"/>
      <c r="I20" s="205"/>
      <c r="J20" s="205"/>
    </row>
    <row r="21" spans="1:10" s="114" customFormat="1" ht="15.75" hidden="1">
      <c r="A21" s="174"/>
      <c r="B21" s="162"/>
      <c r="C21" s="175"/>
      <c r="D21" s="164"/>
      <c r="E21" s="165"/>
      <c r="F21" s="164"/>
      <c r="G21" s="166"/>
      <c r="H21" s="134"/>
      <c r="I21" s="205"/>
      <c r="J21" s="205"/>
    </row>
    <row r="22" spans="1:10" s="114" customFormat="1" ht="16.5" customHeight="1" hidden="1">
      <c r="A22" s="176"/>
      <c r="B22" s="177"/>
      <c r="C22" s="178"/>
      <c r="D22" s="275"/>
      <c r="E22" s="276"/>
      <c r="F22" s="277"/>
      <c r="G22" s="167"/>
      <c r="H22" s="134">
        <f>G22/F87</f>
        <v>0</v>
      </c>
      <c r="I22" s="205"/>
      <c r="J22" s="205"/>
    </row>
    <row r="23" spans="1:10" s="114" customFormat="1" ht="16.5" customHeight="1" hidden="1">
      <c r="A23" s="135"/>
      <c r="B23" s="168"/>
      <c r="C23" s="169"/>
      <c r="D23" s="168"/>
      <c r="E23" s="168"/>
      <c r="F23" s="170"/>
      <c r="G23" s="171"/>
      <c r="H23" s="134"/>
      <c r="I23" s="205"/>
      <c r="J23" s="205"/>
    </row>
    <row r="24" spans="1:10" s="114" customFormat="1" ht="16.5" customHeight="1" hidden="1">
      <c r="A24" s="142"/>
      <c r="B24" s="148"/>
      <c r="C24" s="144"/>
      <c r="D24" s="173"/>
      <c r="E24" s="179"/>
      <c r="F24" s="151"/>
      <c r="G24" s="147"/>
      <c r="H24" s="134"/>
      <c r="I24" s="205"/>
      <c r="J24" s="205"/>
    </row>
    <row r="25" spans="1:10" s="114" customFormat="1" ht="16.5" customHeight="1" hidden="1">
      <c r="A25" s="142"/>
      <c r="B25" s="148"/>
      <c r="C25" s="144"/>
      <c r="D25" s="173"/>
      <c r="E25" s="180"/>
      <c r="F25" s="181"/>
      <c r="G25" s="147"/>
      <c r="H25" s="134"/>
      <c r="I25" s="205"/>
      <c r="J25" s="205"/>
    </row>
    <row r="26" spans="1:10" s="114" customFormat="1" ht="16.5" customHeight="1" hidden="1">
      <c r="A26" s="142"/>
      <c r="B26" s="148"/>
      <c r="C26" s="144"/>
      <c r="D26" s="173"/>
      <c r="E26" s="158"/>
      <c r="F26" s="151"/>
      <c r="G26" s="147"/>
      <c r="H26" s="134"/>
      <c r="I26" s="205"/>
      <c r="J26" s="205"/>
    </row>
    <row r="27" spans="1:10" s="114" customFormat="1" ht="16.5" customHeight="1" hidden="1">
      <c r="A27" s="142"/>
      <c r="B27" s="148"/>
      <c r="C27" s="144"/>
      <c r="D27" s="173"/>
      <c r="E27" s="179"/>
      <c r="F27" s="151"/>
      <c r="G27" s="147"/>
      <c r="H27" s="134"/>
      <c r="I27" s="205"/>
      <c r="J27" s="205"/>
    </row>
    <row r="28" spans="1:10" s="114" customFormat="1" ht="16.5" customHeight="1" hidden="1">
      <c r="A28" s="182"/>
      <c r="B28" s="148"/>
      <c r="C28" s="144"/>
      <c r="D28" s="173"/>
      <c r="E28" s="179"/>
      <c r="F28" s="151"/>
      <c r="G28" s="147"/>
      <c r="H28" s="134"/>
      <c r="I28" s="205"/>
      <c r="J28" s="205"/>
    </row>
    <row r="29" spans="1:10" s="114" customFormat="1" ht="16.5" customHeight="1" hidden="1">
      <c r="A29" s="142"/>
      <c r="B29" s="148"/>
      <c r="C29" s="144"/>
      <c r="D29" s="173"/>
      <c r="E29" s="179"/>
      <c r="F29" s="173"/>
      <c r="G29" s="147"/>
      <c r="H29" s="134"/>
      <c r="I29" s="205"/>
      <c r="J29" s="205"/>
    </row>
    <row r="30" spans="1:10" s="114" customFormat="1" ht="16.5" customHeight="1" hidden="1">
      <c r="A30" s="142"/>
      <c r="B30" s="148"/>
      <c r="C30" s="144"/>
      <c r="D30" s="173"/>
      <c r="E30" s="179"/>
      <c r="F30" s="173"/>
      <c r="G30" s="147"/>
      <c r="H30" s="134"/>
      <c r="I30" s="205"/>
      <c r="J30" s="205"/>
    </row>
    <row r="31" spans="1:10" s="114" customFormat="1" ht="16.5" customHeight="1" hidden="1">
      <c r="A31" s="142"/>
      <c r="B31" s="148"/>
      <c r="C31" s="144"/>
      <c r="D31" s="173"/>
      <c r="E31" s="179"/>
      <c r="F31" s="151"/>
      <c r="G31" s="147"/>
      <c r="H31" s="134"/>
      <c r="I31" s="205"/>
      <c r="J31" s="205"/>
    </row>
    <row r="32" spans="1:10" s="114" customFormat="1" ht="16.5" customHeight="1" hidden="1">
      <c r="A32" s="142"/>
      <c r="B32" s="143"/>
      <c r="C32" s="144"/>
      <c r="D32" s="173"/>
      <c r="E32" s="179"/>
      <c r="F32" s="145"/>
      <c r="G32" s="147"/>
      <c r="H32" s="134"/>
      <c r="I32" s="205"/>
      <c r="J32" s="205"/>
    </row>
    <row r="33" spans="1:10" s="114" customFormat="1" ht="15.75" hidden="1">
      <c r="A33" s="161"/>
      <c r="B33" s="162"/>
      <c r="C33" s="183"/>
      <c r="D33" s="164"/>
      <c r="E33" s="184"/>
      <c r="F33" s="185"/>
      <c r="G33" s="166"/>
      <c r="H33" s="134"/>
      <c r="I33" s="205"/>
      <c r="J33" s="205"/>
    </row>
    <row r="34" spans="1:10" s="114" customFormat="1" ht="16.5" customHeight="1" hidden="1">
      <c r="A34" s="182"/>
      <c r="B34" s="186"/>
      <c r="C34" s="187"/>
      <c r="D34" s="275"/>
      <c r="E34" s="276"/>
      <c r="F34" s="277"/>
      <c r="G34" s="167"/>
      <c r="H34" s="134">
        <f>G34/F87</f>
        <v>0</v>
      </c>
      <c r="I34" s="205"/>
      <c r="J34" s="205"/>
    </row>
    <row r="35" spans="1:10" s="114" customFormat="1" ht="16.5" customHeight="1" hidden="1">
      <c r="A35" s="188"/>
      <c r="B35" s="189"/>
      <c r="C35" s="190"/>
      <c r="D35" s="191"/>
      <c r="E35" s="191"/>
      <c r="F35" s="191"/>
      <c r="G35" s="192"/>
      <c r="H35" s="134"/>
      <c r="I35" s="205"/>
      <c r="J35" s="205"/>
    </row>
    <row r="36" spans="1:10" s="114" customFormat="1" ht="16.5" customHeight="1" hidden="1">
      <c r="A36" s="142"/>
      <c r="B36" s="148"/>
      <c r="C36" s="144"/>
      <c r="D36" s="173"/>
      <c r="E36" s="179"/>
      <c r="F36" s="173"/>
      <c r="G36" s="147"/>
      <c r="H36" s="134"/>
      <c r="I36" s="205"/>
      <c r="J36" s="205"/>
    </row>
    <row r="37" spans="1:10" s="114" customFormat="1" ht="16.5" customHeight="1" hidden="1">
      <c r="A37" s="142"/>
      <c r="B37" s="148"/>
      <c r="C37" s="144"/>
      <c r="D37" s="173"/>
      <c r="E37" s="179"/>
      <c r="F37" s="173"/>
      <c r="G37" s="147"/>
      <c r="H37" s="134"/>
      <c r="I37" s="205"/>
      <c r="J37" s="205"/>
    </row>
    <row r="38" spans="1:10" s="114" customFormat="1" ht="16.5" customHeight="1" hidden="1">
      <c r="A38" s="142"/>
      <c r="B38" s="148"/>
      <c r="C38" s="144"/>
      <c r="D38" s="173"/>
      <c r="E38" s="179"/>
      <c r="F38" s="151"/>
      <c r="G38" s="147"/>
      <c r="H38" s="134"/>
      <c r="I38" s="205"/>
      <c r="J38" s="205"/>
    </row>
    <row r="39" spans="1:10" s="114" customFormat="1" ht="16.5" customHeight="1" hidden="1">
      <c r="A39" s="142"/>
      <c r="B39" s="148"/>
      <c r="C39" s="144"/>
      <c r="D39" s="173"/>
      <c r="E39" s="179"/>
      <c r="F39" s="173"/>
      <c r="G39" s="147"/>
      <c r="H39" s="134"/>
      <c r="I39" s="205"/>
      <c r="J39" s="205"/>
    </row>
    <row r="40" spans="1:10" s="114" customFormat="1" ht="16.5" customHeight="1" hidden="1">
      <c r="A40" s="142"/>
      <c r="B40" s="148"/>
      <c r="C40" s="144"/>
      <c r="D40" s="173"/>
      <c r="E40" s="179"/>
      <c r="F40" s="173"/>
      <c r="G40" s="147"/>
      <c r="H40" s="134"/>
      <c r="I40" s="205"/>
      <c r="J40" s="205"/>
    </row>
    <row r="41" spans="1:10" s="114" customFormat="1" ht="16.5" customHeight="1" hidden="1">
      <c r="A41" s="154"/>
      <c r="B41" s="155"/>
      <c r="C41" s="193"/>
      <c r="D41" s="159"/>
      <c r="E41" s="179"/>
      <c r="F41" s="145"/>
      <c r="G41" s="147"/>
      <c r="H41" s="134"/>
      <c r="I41" s="205"/>
      <c r="J41" s="205"/>
    </row>
    <row r="42" spans="1:10" s="114" customFormat="1" ht="16.5" customHeight="1" hidden="1">
      <c r="A42" s="142"/>
      <c r="B42" s="148"/>
      <c r="C42" s="144"/>
      <c r="D42" s="173"/>
      <c r="E42" s="179"/>
      <c r="F42" s="173"/>
      <c r="G42" s="147"/>
      <c r="H42" s="134"/>
      <c r="I42" s="205"/>
      <c r="J42" s="205"/>
    </row>
    <row r="43" spans="1:10" s="114" customFormat="1" ht="16.5" customHeight="1" hidden="1">
      <c r="A43" s="194"/>
      <c r="B43" s="148"/>
      <c r="C43" s="144"/>
      <c r="D43" s="173"/>
      <c r="E43" s="179"/>
      <c r="F43" s="173"/>
      <c r="G43" s="147"/>
      <c r="H43" s="134"/>
      <c r="I43" s="205"/>
      <c r="J43" s="205"/>
    </row>
    <row r="44" spans="1:10" s="114" customFormat="1" ht="16.5" customHeight="1" hidden="1">
      <c r="A44" s="142"/>
      <c r="B44" s="148"/>
      <c r="C44" s="144"/>
      <c r="D44" s="173"/>
      <c r="E44" s="180"/>
      <c r="F44" s="173"/>
      <c r="G44" s="147"/>
      <c r="H44" s="134"/>
      <c r="I44" s="205"/>
      <c r="J44" s="205"/>
    </row>
    <row r="45" spans="1:10" s="114" customFormat="1" ht="16.5" customHeight="1" hidden="1">
      <c r="A45" s="142"/>
      <c r="B45" s="143"/>
      <c r="C45" s="144"/>
      <c r="D45" s="173"/>
      <c r="E45" s="179"/>
      <c r="F45" s="173"/>
      <c r="G45" s="147"/>
      <c r="H45" s="134"/>
      <c r="I45" s="205"/>
      <c r="J45" s="205"/>
    </row>
    <row r="46" spans="1:10" s="114" customFormat="1" ht="16.5" customHeight="1" hidden="1">
      <c r="A46" s="142"/>
      <c r="B46" s="148"/>
      <c r="C46" s="144"/>
      <c r="D46" s="173"/>
      <c r="E46" s="179"/>
      <c r="F46" s="151"/>
      <c r="G46" s="147"/>
      <c r="H46" s="134"/>
      <c r="I46" s="205"/>
      <c r="J46" s="205"/>
    </row>
    <row r="47" spans="1:10" s="114" customFormat="1" ht="16.5" customHeight="1" hidden="1">
      <c r="A47" s="142"/>
      <c r="B47" s="148"/>
      <c r="C47" s="144"/>
      <c r="D47" s="173"/>
      <c r="E47" s="179"/>
      <c r="F47" s="173"/>
      <c r="G47" s="147"/>
      <c r="H47" s="134"/>
      <c r="I47" s="205"/>
      <c r="J47" s="205"/>
    </row>
    <row r="48" spans="1:10" s="114" customFormat="1" ht="16.5" customHeight="1" hidden="1">
      <c r="A48" s="142"/>
      <c r="B48" s="148"/>
      <c r="C48" s="144"/>
      <c r="D48" s="173"/>
      <c r="E48" s="179"/>
      <c r="F48" s="173"/>
      <c r="G48" s="147"/>
      <c r="H48" s="134"/>
      <c r="I48" s="205"/>
      <c r="J48" s="205"/>
    </row>
    <row r="49" spans="1:10" s="114" customFormat="1" ht="16.5" customHeight="1" hidden="1">
      <c r="A49" s="142"/>
      <c r="B49" s="148"/>
      <c r="C49" s="144"/>
      <c r="D49" s="173"/>
      <c r="E49" s="179"/>
      <c r="F49" s="173"/>
      <c r="G49" s="147"/>
      <c r="H49" s="134"/>
      <c r="I49" s="205"/>
      <c r="J49" s="205"/>
    </row>
    <row r="50" spans="1:10" s="114" customFormat="1" ht="16.5" customHeight="1" hidden="1">
      <c r="A50" s="142"/>
      <c r="B50" s="148"/>
      <c r="C50" s="144"/>
      <c r="D50" s="173"/>
      <c r="E50" s="179"/>
      <c r="F50" s="173"/>
      <c r="G50" s="147"/>
      <c r="H50" s="134"/>
      <c r="I50" s="205"/>
      <c r="J50" s="205"/>
    </row>
    <row r="51" spans="1:10" s="114" customFormat="1" ht="16.5" customHeight="1" hidden="1">
      <c r="A51" s="142"/>
      <c r="B51" s="148"/>
      <c r="C51" s="144"/>
      <c r="D51" s="173"/>
      <c r="E51" s="179"/>
      <c r="F51" s="151"/>
      <c r="G51" s="147"/>
      <c r="H51" s="134"/>
      <c r="I51" s="205"/>
      <c r="J51" s="205"/>
    </row>
    <row r="52" spans="1:10" s="114" customFormat="1" ht="16.5" customHeight="1" hidden="1">
      <c r="A52" s="182"/>
      <c r="B52" s="162"/>
      <c r="C52" s="163"/>
      <c r="D52" s="164"/>
      <c r="E52" s="179"/>
      <c r="F52" s="164"/>
      <c r="G52" s="166"/>
      <c r="H52" s="134"/>
      <c r="I52" s="205"/>
      <c r="J52" s="205"/>
    </row>
    <row r="53" spans="1:10" s="114" customFormat="1" ht="16.5" customHeight="1" hidden="1">
      <c r="A53" s="195"/>
      <c r="B53" s="196"/>
      <c r="C53" s="197"/>
      <c r="D53" s="278"/>
      <c r="E53" s="279"/>
      <c r="F53" s="280"/>
      <c r="G53" s="167"/>
      <c r="H53" s="134">
        <f>G53/F87</f>
        <v>0</v>
      </c>
      <c r="I53" s="205"/>
      <c r="J53" s="205"/>
    </row>
    <row r="54" spans="1:10" s="114" customFormat="1" ht="16.5" customHeight="1" hidden="1">
      <c r="A54" s="135"/>
      <c r="B54" s="168"/>
      <c r="C54" s="169"/>
      <c r="D54" s="168"/>
      <c r="E54" s="168"/>
      <c r="F54" s="170"/>
      <c r="G54" s="171"/>
      <c r="H54" s="134"/>
      <c r="I54" s="205"/>
      <c r="J54" s="205"/>
    </row>
    <row r="55" spans="1:10" s="114" customFormat="1" ht="16.5" customHeight="1" hidden="1">
      <c r="A55" s="142"/>
      <c r="B55" s="148"/>
      <c r="C55" s="144"/>
      <c r="D55" s="173"/>
      <c r="E55" s="179"/>
      <c r="F55" s="173"/>
      <c r="G55" s="147"/>
      <c r="H55" s="134"/>
      <c r="I55" s="205"/>
      <c r="J55" s="205"/>
    </row>
    <row r="56" spans="1:10" s="114" customFormat="1" ht="16.5" customHeight="1" hidden="1">
      <c r="A56" s="142"/>
      <c r="B56" s="148"/>
      <c r="C56" s="144"/>
      <c r="D56" s="173"/>
      <c r="E56" s="179"/>
      <c r="F56" s="173"/>
      <c r="G56" s="147"/>
      <c r="H56" s="134"/>
      <c r="I56" s="205"/>
      <c r="J56" s="205"/>
    </row>
    <row r="57" spans="1:10" s="114" customFormat="1" ht="15.75" hidden="1">
      <c r="A57" s="161"/>
      <c r="B57" s="162"/>
      <c r="C57" s="175"/>
      <c r="D57" s="164"/>
      <c r="E57" s="179"/>
      <c r="F57" s="164"/>
      <c r="G57" s="166"/>
      <c r="H57" s="134"/>
      <c r="I57" s="205"/>
      <c r="J57" s="205"/>
    </row>
    <row r="58" spans="1:10" s="114" customFormat="1" ht="16.5" customHeight="1" hidden="1">
      <c r="A58" s="195"/>
      <c r="B58" s="198"/>
      <c r="C58" s="199"/>
      <c r="D58" s="278"/>
      <c r="E58" s="279"/>
      <c r="F58" s="280"/>
      <c r="G58" s="167"/>
      <c r="H58" s="134">
        <f>G58/F87</f>
        <v>0</v>
      </c>
      <c r="I58" s="205"/>
      <c r="J58" s="205"/>
    </row>
    <row r="59" spans="1:10" s="114" customFormat="1" ht="16.5" customHeight="1" hidden="1">
      <c r="A59" s="200"/>
      <c r="B59" s="201"/>
      <c r="C59" s="202"/>
      <c r="D59" s="203"/>
      <c r="E59" s="201"/>
      <c r="F59" s="203"/>
      <c r="G59" s="204"/>
      <c r="H59" s="134"/>
      <c r="I59" s="205"/>
      <c r="J59" s="205"/>
    </row>
    <row r="60" spans="1:10" s="114" customFormat="1" ht="16.5" customHeight="1" hidden="1">
      <c r="A60" s="142"/>
      <c r="B60" s="148"/>
      <c r="C60" s="144"/>
      <c r="D60" s="173"/>
      <c r="E60" s="179"/>
      <c r="F60" s="173"/>
      <c r="G60" s="147"/>
      <c r="H60" s="134"/>
      <c r="I60" s="205"/>
      <c r="J60" s="205"/>
    </row>
    <row r="61" spans="1:10" s="114" customFormat="1" ht="16.5" customHeight="1" hidden="1">
      <c r="A61" s="142"/>
      <c r="B61" s="148"/>
      <c r="C61" s="144"/>
      <c r="D61" s="173"/>
      <c r="E61" s="179"/>
      <c r="F61" s="173"/>
      <c r="G61" s="147"/>
      <c r="H61" s="134"/>
      <c r="I61" s="205"/>
      <c r="J61" s="205"/>
    </row>
    <row r="62" spans="1:10" s="114" customFormat="1" ht="16.5" customHeight="1" hidden="1">
      <c r="A62" s="142"/>
      <c r="B62" s="148"/>
      <c r="C62" s="144"/>
      <c r="D62" s="173"/>
      <c r="E62" s="179"/>
      <c r="F62" s="173"/>
      <c r="G62" s="147"/>
      <c r="H62" s="134"/>
      <c r="I62" s="205"/>
      <c r="J62" s="205"/>
    </row>
    <row r="63" spans="1:10" s="114" customFormat="1" ht="16.5" customHeight="1" hidden="1">
      <c r="A63" s="182"/>
      <c r="B63" s="162"/>
      <c r="C63" s="163"/>
      <c r="D63" s="164"/>
      <c r="E63" s="179"/>
      <c r="F63" s="164"/>
      <c r="G63" s="166"/>
      <c r="H63" s="134"/>
      <c r="I63" s="205"/>
      <c r="J63" s="205"/>
    </row>
    <row r="64" spans="1:10" s="114" customFormat="1" ht="16.5" customHeight="1" hidden="1">
      <c r="A64" s="195"/>
      <c r="B64" s="196"/>
      <c r="C64" s="197"/>
      <c r="D64" s="278"/>
      <c r="E64" s="279"/>
      <c r="F64" s="277"/>
      <c r="G64" s="167"/>
      <c r="H64" s="134">
        <f>G64/F87</f>
        <v>0</v>
      </c>
      <c r="I64" s="205"/>
      <c r="J64" s="205"/>
    </row>
    <row r="65" spans="1:10" s="114" customFormat="1" ht="16.5" customHeight="1" hidden="1">
      <c r="A65" s="135"/>
      <c r="B65" s="170"/>
      <c r="C65" s="169"/>
      <c r="D65" s="170"/>
      <c r="E65" s="168"/>
      <c r="F65" s="170"/>
      <c r="G65" s="171"/>
      <c r="H65" s="134"/>
      <c r="I65" s="205"/>
      <c r="J65" s="205"/>
    </row>
    <row r="66" spans="1:10" s="114" customFormat="1" ht="16.5" customHeight="1" hidden="1">
      <c r="A66" s="154"/>
      <c r="B66" s="148"/>
      <c r="C66" s="144"/>
      <c r="D66" s="173"/>
      <c r="E66" s="206"/>
      <c r="F66" s="173"/>
      <c r="G66" s="147"/>
      <c r="H66" s="134"/>
      <c r="I66" s="205"/>
      <c r="J66" s="205"/>
    </row>
    <row r="67" spans="1:10" s="114" customFormat="1" ht="16.5" customHeight="1" hidden="1">
      <c r="A67" s="154"/>
      <c r="B67" s="148"/>
      <c r="C67" s="144"/>
      <c r="D67" s="173"/>
      <c r="E67" s="207"/>
      <c r="F67" s="173"/>
      <c r="G67" s="147"/>
      <c r="H67" s="134"/>
      <c r="I67" s="205"/>
      <c r="J67" s="205"/>
    </row>
    <row r="68" spans="1:10" s="114" customFormat="1" ht="16.5" customHeight="1" hidden="1">
      <c r="A68" s="161"/>
      <c r="B68" s="162"/>
      <c r="C68" s="163"/>
      <c r="D68" s="164"/>
      <c r="E68" s="208"/>
      <c r="F68" s="164"/>
      <c r="G68" s="160"/>
      <c r="H68" s="134"/>
      <c r="I68" s="205"/>
      <c r="J68" s="205"/>
    </row>
    <row r="69" spans="1:10" s="114" customFormat="1" ht="16.5" customHeight="1" hidden="1">
      <c r="A69" s="281"/>
      <c r="B69" s="282"/>
      <c r="C69" s="283"/>
      <c r="D69" s="284"/>
      <c r="E69" s="285"/>
      <c r="F69" s="285"/>
      <c r="G69" s="209"/>
      <c r="H69" s="134">
        <f>G69/F87</f>
        <v>0</v>
      </c>
      <c r="I69" s="205"/>
      <c r="J69" s="205"/>
    </row>
    <row r="70" spans="1:10" s="114" customFormat="1" ht="16.5" customHeight="1" hidden="1">
      <c r="A70" s="210"/>
      <c r="B70" s="211"/>
      <c r="C70" s="211"/>
      <c r="D70" s="286"/>
      <c r="E70" s="286"/>
      <c r="F70" s="287"/>
      <c r="G70" s="212"/>
      <c r="H70" s="134"/>
      <c r="I70" s="205"/>
      <c r="J70" s="205"/>
    </row>
    <row r="71" spans="1:10" s="114" customFormat="1" ht="16.5" customHeight="1" hidden="1">
      <c r="A71" s="213"/>
      <c r="B71" s="214"/>
      <c r="C71" s="214"/>
      <c r="D71" s="214"/>
      <c r="E71" s="214"/>
      <c r="F71" s="214"/>
      <c r="G71" s="215"/>
      <c r="H71" s="134"/>
      <c r="I71" s="205"/>
      <c r="J71" s="205"/>
    </row>
    <row r="72" spans="1:10" s="114" customFormat="1" ht="16.5" customHeight="1" hidden="1">
      <c r="A72" s="135" t="s">
        <v>15</v>
      </c>
      <c r="B72" s="168"/>
      <c r="C72" s="169" t="s">
        <v>16</v>
      </c>
      <c r="D72" s="168"/>
      <c r="E72" s="168"/>
      <c r="F72" s="168"/>
      <c r="G72" s="171"/>
      <c r="H72" s="134"/>
      <c r="I72" s="205"/>
      <c r="J72" s="205"/>
    </row>
    <row r="73" spans="1:10" s="114" customFormat="1" ht="16.5" customHeight="1">
      <c r="A73" s="142" t="s">
        <v>17</v>
      </c>
      <c r="B73" s="148" t="s">
        <v>18</v>
      </c>
      <c r="C73" s="144" t="s">
        <v>19</v>
      </c>
      <c r="D73" s="173" t="s">
        <v>20</v>
      </c>
      <c r="E73" s="207">
        <v>60</v>
      </c>
      <c r="F73" s="216">
        <v>17.07</v>
      </c>
      <c r="G73" s="147">
        <f aca="true" t="shared" si="0" ref="G73:G78">F73*E73</f>
        <v>1024.2</v>
      </c>
      <c r="H73" s="134"/>
      <c r="I73" s="205"/>
      <c r="J73" s="205"/>
    </row>
    <row r="74" spans="1:10" s="114" customFormat="1" ht="16.5" customHeight="1">
      <c r="A74" s="142" t="s">
        <v>21</v>
      </c>
      <c r="B74" s="148" t="s">
        <v>22</v>
      </c>
      <c r="C74" s="144" t="s">
        <v>23</v>
      </c>
      <c r="D74" s="173" t="s">
        <v>24</v>
      </c>
      <c r="E74" s="207">
        <v>2000</v>
      </c>
      <c r="F74" s="216">
        <v>11.45</v>
      </c>
      <c r="G74" s="147">
        <f t="shared" si="0"/>
        <v>22900</v>
      </c>
      <c r="H74" s="134"/>
      <c r="I74" s="205"/>
      <c r="J74" s="205"/>
    </row>
    <row r="75" spans="1:10" s="114" customFormat="1" ht="16.5" customHeight="1">
      <c r="A75" s="142" t="s">
        <v>25</v>
      </c>
      <c r="B75" s="148" t="s">
        <v>26</v>
      </c>
      <c r="C75" s="144" t="s">
        <v>27</v>
      </c>
      <c r="D75" s="173" t="s">
        <v>20</v>
      </c>
      <c r="E75" s="207">
        <v>60</v>
      </c>
      <c r="F75" s="216">
        <v>443.9</v>
      </c>
      <c r="G75" s="147">
        <f t="shared" si="0"/>
        <v>26634</v>
      </c>
      <c r="H75" s="134"/>
      <c r="I75" s="205"/>
      <c r="J75" s="205"/>
    </row>
    <row r="76" spans="1:10" s="114" customFormat="1" ht="16.5" customHeight="1">
      <c r="A76" s="142" t="s">
        <v>28</v>
      </c>
      <c r="B76" s="148" t="s">
        <v>29</v>
      </c>
      <c r="C76" s="144" t="s">
        <v>30</v>
      </c>
      <c r="D76" s="173" t="s">
        <v>20</v>
      </c>
      <c r="E76" s="207">
        <v>60</v>
      </c>
      <c r="F76" s="216">
        <v>85.87</v>
      </c>
      <c r="G76" s="147">
        <f t="shared" si="0"/>
        <v>5152.200000000001</v>
      </c>
      <c r="H76" s="134"/>
      <c r="I76" s="205"/>
      <c r="J76" s="205"/>
    </row>
    <row r="77" spans="1:10" s="114" customFormat="1" ht="16.5" customHeight="1">
      <c r="A77" s="142" t="s">
        <v>31</v>
      </c>
      <c r="B77" s="143" t="s">
        <v>32</v>
      </c>
      <c r="C77" s="144" t="s">
        <v>33</v>
      </c>
      <c r="D77" s="145" t="s">
        <v>34</v>
      </c>
      <c r="E77" s="207">
        <v>400</v>
      </c>
      <c r="F77" s="217">
        <v>65.75</v>
      </c>
      <c r="G77" s="147">
        <f t="shared" si="0"/>
        <v>26300</v>
      </c>
      <c r="H77" s="134"/>
      <c r="I77" s="205"/>
      <c r="J77" s="205"/>
    </row>
    <row r="78" spans="1:10" s="114" customFormat="1" ht="16.5" customHeight="1">
      <c r="A78" s="142" t="s">
        <v>35</v>
      </c>
      <c r="B78" s="148" t="s">
        <v>36</v>
      </c>
      <c r="C78" s="144" t="s">
        <v>37</v>
      </c>
      <c r="D78" s="173" t="s">
        <v>34</v>
      </c>
      <c r="E78" s="207">
        <v>1000</v>
      </c>
      <c r="F78" s="216">
        <v>214.19</v>
      </c>
      <c r="G78" s="160">
        <f t="shared" si="0"/>
        <v>214190</v>
      </c>
      <c r="H78" s="134"/>
      <c r="I78" s="205"/>
      <c r="J78" s="264"/>
    </row>
    <row r="79" spans="1:10" s="114" customFormat="1" ht="16.5" customHeight="1" hidden="1">
      <c r="A79" s="142"/>
      <c r="B79" s="162"/>
      <c r="C79" s="163"/>
      <c r="D79" s="164"/>
      <c r="E79" s="208"/>
      <c r="F79" s="218"/>
      <c r="G79" s="166"/>
      <c r="H79" s="134"/>
      <c r="I79" s="205"/>
      <c r="J79" s="205"/>
    </row>
    <row r="80" spans="1:10" s="114" customFormat="1" ht="16.5" customHeight="1" hidden="1">
      <c r="A80" s="142"/>
      <c r="B80" s="162"/>
      <c r="C80" s="163"/>
      <c r="D80" s="164"/>
      <c r="E80" s="208"/>
      <c r="F80" s="218"/>
      <c r="G80" s="166"/>
      <c r="H80" s="134"/>
      <c r="I80" s="205"/>
      <c r="J80" s="205"/>
    </row>
    <row r="81" spans="1:10" s="114" customFormat="1" ht="16.5" customHeight="1">
      <c r="A81" s="288"/>
      <c r="B81" s="289"/>
      <c r="C81" s="290"/>
      <c r="D81" s="291" t="s">
        <v>38</v>
      </c>
      <c r="E81" s="292"/>
      <c r="F81" s="293"/>
      <c r="G81" s="219">
        <f>SUM(G73:G79)</f>
        <v>296200.4</v>
      </c>
      <c r="H81" s="134">
        <f>G81/F87</f>
        <v>1</v>
      </c>
      <c r="I81" s="205"/>
      <c r="J81" s="205"/>
    </row>
    <row r="82" spans="1:10" s="114" customFormat="1" ht="16.5" customHeight="1" hidden="1">
      <c r="A82" s="220"/>
      <c r="B82" s="221"/>
      <c r="C82" s="222"/>
      <c r="D82" s="221"/>
      <c r="E82" s="221"/>
      <c r="F82" s="221"/>
      <c r="G82" s="223"/>
      <c r="H82" s="134"/>
      <c r="I82" s="205"/>
      <c r="J82" s="205"/>
    </row>
    <row r="83" spans="1:10" s="114" customFormat="1" ht="16.5" customHeight="1" hidden="1">
      <c r="A83" s="161"/>
      <c r="B83" s="162"/>
      <c r="C83" s="163"/>
      <c r="D83" s="164"/>
      <c r="E83" s="224"/>
      <c r="F83" s="164"/>
      <c r="G83" s="225"/>
      <c r="H83" s="134"/>
      <c r="I83" s="205"/>
      <c r="J83" s="205"/>
    </row>
    <row r="84" spans="1:10" s="114" customFormat="1" ht="16.5" customHeight="1" hidden="1">
      <c r="A84" s="195"/>
      <c r="B84" s="198"/>
      <c r="C84" s="199"/>
      <c r="D84" s="278"/>
      <c r="E84" s="279"/>
      <c r="F84" s="280"/>
      <c r="G84" s="167"/>
      <c r="H84" s="134"/>
      <c r="I84" s="205"/>
      <c r="J84" s="264"/>
    </row>
    <row r="85" spans="1:10" s="114" customFormat="1" ht="16.5" customHeight="1">
      <c r="A85" s="294" t="s">
        <v>39</v>
      </c>
      <c r="B85" s="286"/>
      <c r="C85" s="286"/>
      <c r="D85" s="286"/>
      <c r="E85" s="286"/>
      <c r="F85" s="287"/>
      <c r="G85" s="226">
        <f>G84+G81</f>
        <v>296200.4</v>
      </c>
      <c r="H85" s="134"/>
      <c r="I85" s="205"/>
      <c r="J85" s="205"/>
    </row>
    <row r="86" spans="1:10" ht="6" customHeight="1">
      <c r="A86" s="227"/>
      <c r="B86" s="228"/>
      <c r="C86" s="229"/>
      <c r="D86" s="230"/>
      <c r="E86" s="231"/>
      <c r="F86" s="232"/>
      <c r="G86" s="233"/>
      <c r="H86" s="234"/>
      <c r="I86" s="265"/>
      <c r="J86" s="265"/>
    </row>
    <row r="87" spans="1:10" ht="24.75" customHeight="1">
      <c r="A87" s="235" t="s">
        <v>10</v>
      </c>
      <c r="B87" s="236"/>
      <c r="C87" s="236"/>
      <c r="D87" s="237"/>
      <c r="E87" s="238"/>
      <c r="F87" s="295">
        <f>G84+G81+G69+G64+G58+G53+G34+G22+G17</f>
        <v>296200.4</v>
      </c>
      <c r="G87" s="296"/>
      <c r="H87" s="234"/>
      <c r="I87" s="265"/>
      <c r="J87" s="265"/>
    </row>
    <row r="88" spans="1:10" ht="19.5" customHeight="1">
      <c r="A88" s="235" t="s">
        <v>40</v>
      </c>
      <c r="B88" s="236"/>
      <c r="C88" s="236"/>
      <c r="D88" s="237"/>
      <c r="E88" s="238"/>
      <c r="F88" s="297">
        <f>F87*0.2034</f>
        <v>60247.161360000006</v>
      </c>
      <c r="G88" s="298"/>
      <c r="H88" s="234"/>
      <c r="I88" s="265"/>
      <c r="J88" s="265"/>
    </row>
    <row r="89" spans="1:10" ht="24.75" customHeight="1">
      <c r="A89" s="239" t="s">
        <v>41</v>
      </c>
      <c r="B89" s="240"/>
      <c r="C89" s="240"/>
      <c r="D89" s="241"/>
      <c r="E89" s="242"/>
      <c r="F89" s="299">
        <f>SUM(F87:G88)</f>
        <v>356447.56136000005</v>
      </c>
      <c r="G89" s="300"/>
      <c r="H89" s="234"/>
      <c r="I89" s="265"/>
      <c r="J89" s="265"/>
    </row>
    <row r="90" spans="1:7" ht="12.75">
      <c r="A90" s="243"/>
      <c r="B90" s="244"/>
      <c r="C90" s="245"/>
      <c r="D90" s="246"/>
      <c r="E90" s="247"/>
      <c r="F90" s="247"/>
      <c r="G90" s="248"/>
    </row>
    <row r="91" spans="1:7" ht="12.75">
      <c r="A91" s="249"/>
      <c r="B91" s="250"/>
      <c r="C91" s="251"/>
      <c r="D91" s="252"/>
      <c r="E91" s="253"/>
      <c r="F91" s="253"/>
      <c r="G91" s="254"/>
    </row>
    <row r="92" spans="1:7" ht="12.75">
      <c r="A92" s="249"/>
      <c r="B92" s="250"/>
      <c r="C92" s="251"/>
      <c r="D92" s="252"/>
      <c r="E92" s="253"/>
      <c r="F92" s="253"/>
      <c r="G92" s="254"/>
    </row>
    <row r="93" spans="1:7" ht="12.75">
      <c r="A93" s="249"/>
      <c r="B93" s="250"/>
      <c r="C93" s="251"/>
      <c r="D93" s="252"/>
      <c r="E93" s="253"/>
      <c r="F93" s="253"/>
      <c r="G93" s="254"/>
    </row>
    <row r="94" spans="1:7" ht="12.75">
      <c r="A94" s="249"/>
      <c r="B94" s="250"/>
      <c r="C94" s="89" t="s">
        <v>42</v>
      </c>
      <c r="D94" s="251"/>
      <c r="E94" s="253"/>
      <c r="F94" s="253"/>
      <c r="G94" s="254"/>
    </row>
    <row r="95" spans="1:7" ht="13.5" customHeight="1">
      <c r="A95" s="255"/>
      <c r="B95" s="256"/>
      <c r="C95" s="86" t="s">
        <v>43</v>
      </c>
      <c r="D95" s="251"/>
      <c r="E95" s="257"/>
      <c r="F95" s="257"/>
      <c r="G95" s="258"/>
    </row>
    <row r="96" spans="1:7" ht="13.5" customHeight="1">
      <c r="A96" s="255"/>
      <c r="B96" s="259"/>
      <c r="C96" s="94" t="s">
        <v>44</v>
      </c>
      <c r="D96" s="251"/>
      <c r="E96" s="260"/>
      <c r="F96" s="260"/>
      <c r="G96" s="261"/>
    </row>
    <row r="97" spans="1:7" ht="13.5" customHeight="1">
      <c r="A97" s="249"/>
      <c r="B97" s="250"/>
      <c r="C97" s="251"/>
      <c r="D97" s="301"/>
      <c r="E97" s="301"/>
      <c r="F97" s="301"/>
      <c r="G97" s="302"/>
    </row>
    <row r="98" spans="1:7" ht="13.5" customHeight="1">
      <c r="A98" s="249"/>
      <c r="B98" s="252"/>
      <c r="C98" s="252"/>
      <c r="D98" s="303"/>
      <c r="E98" s="303"/>
      <c r="F98" s="303"/>
      <c r="G98" s="304"/>
    </row>
    <row r="99" spans="1:7" ht="12.75">
      <c r="A99" s="262"/>
      <c r="B99" s="263"/>
      <c r="C99" s="263"/>
      <c r="D99" s="305"/>
      <c r="E99" s="305"/>
      <c r="F99" s="305"/>
      <c r="G99" s="306"/>
    </row>
    <row r="100" spans="2:7" ht="12.75">
      <c r="B100"/>
      <c r="C100"/>
      <c r="E100"/>
      <c r="F100"/>
      <c r="G100"/>
    </row>
    <row r="101" spans="2:7" ht="12.75">
      <c r="B101"/>
      <c r="C101"/>
      <c r="E101"/>
      <c r="F101"/>
      <c r="G101"/>
    </row>
  </sheetData>
  <sheetProtection/>
  <mergeCells count="24">
    <mergeCell ref="F88:G88"/>
    <mergeCell ref="F89:G89"/>
    <mergeCell ref="D97:G97"/>
    <mergeCell ref="D98:G98"/>
    <mergeCell ref="D99:G99"/>
    <mergeCell ref="A1:B4"/>
    <mergeCell ref="D70:F70"/>
    <mergeCell ref="A81:C81"/>
    <mergeCell ref="D81:F81"/>
    <mergeCell ref="D84:F84"/>
    <mergeCell ref="A85:F85"/>
    <mergeCell ref="F87:G87"/>
    <mergeCell ref="D34:F34"/>
    <mergeCell ref="D53:F53"/>
    <mergeCell ref="D58:F58"/>
    <mergeCell ref="D64:F64"/>
    <mergeCell ref="A69:C69"/>
    <mergeCell ref="D69:F69"/>
    <mergeCell ref="C1:G1"/>
    <mergeCell ref="C2:G2"/>
    <mergeCell ref="C3:G3"/>
    <mergeCell ref="A17:C17"/>
    <mergeCell ref="D17:F17"/>
    <mergeCell ref="D22:F22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4" r:id="rId4"/>
  <rowBreaks count="1" manualBreakCount="1">
    <brk id="9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01"/>
  <sheetViews>
    <sheetView showGridLines="0" view="pageBreakPreview" zoomScaleSheetLayoutView="100" workbookViewId="0" topLeftCell="A1">
      <selection activeCell="D99" sqref="A1:G99"/>
    </sheetView>
  </sheetViews>
  <sheetFormatPr defaultColWidth="9.140625" defaultRowHeight="12.75"/>
  <cols>
    <col min="1" max="1" width="8.7109375" style="0" customWidth="1"/>
    <col min="2" max="2" width="18.140625" style="115" customWidth="1"/>
    <col min="3" max="3" width="127.140625" style="116" customWidth="1"/>
    <col min="4" max="4" width="7.28125" style="0" customWidth="1"/>
    <col min="5" max="5" width="12.28125" style="117" customWidth="1"/>
    <col min="6" max="6" width="14.28125" style="117" customWidth="1"/>
    <col min="7" max="7" width="20.8515625" style="117" customWidth="1"/>
    <col min="8" max="8" width="20.7109375" style="118" customWidth="1"/>
    <col min="9" max="9" width="10.8515625" style="0" bestFit="1" customWidth="1"/>
    <col min="10" max="10" width="14.28125" style="0" bestFit="1" customWidth="1"/>
  </cols>
  <sheetData>
    <row r="1" spans="1:7" ht="19.5" customHeight="1">
      <c r="A1" s="307"/>
      <c r="B1" s="308"/>
      <c r="C1" s="266" t="s">
        <v>0</v>
      </c>
      <c r="D1" s="266"/>
      <c r="E1" s="266"/>
      <c r="F1" s="266"/>
      <c r="G1" s="267"/>
    </row>
    <row r="2" spans="1:7" ht="19.5" customHeight="1">
      <c r="A2" s="309"/>
      <c r="B2" s="310"/>
      <c r="C2" s="268" t="s">
        <v>46</v>
      </c>
      <c r="D2" s="268"/>
      <c r="E2" s="268"/>
      <c r="F2" s="268"/>
      <c r="G2" s="269"/>
    </row>
    <row r="3" spans="1:7" ht="19.5" customHeight="1">
      <c r="A3" s="309"/>
      <c r="B3" s="310"/>
      <c r="C3" s="268" t="s">
        <v>2</v>
      </c>
      <c r="D3" s="270"/>
      <c r="E3" s="270"/>
      <c r="F3" s="270"/>
      <c r="G3" s="271"/>
    </row>
    <row r="4" spans="1:7" ht="19.5" customHeight="1">
      <c r="A4" s="311"/>
      <c r="B4" s="312"/>
      <c r="C4" s="119" t="s">
        <v>3</v>
      </c>
      <c r="D4" s="119"/>
      <c r="E4" s="119"/>
      <c r="F4" s="119"/>
      <c r="G4" s="120"/>
    </row>
    <row r="5" spans="1:8" s="113" customFormat="1" ht="24.7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5" t="s">
        <v>9</v>
      </c>
      <c r="G5" s="126" t="s">
        <v>10</v>
      </c>
      <c r="H5" s="127"/>
    </row>
    <row r="6" spans="1:10" s="114" customFormat="1" ht="16.5" customHeight="1">
      <c r="A6" s="128" t="s">
        <v>11</v>
      </c>
      <c r="B6" s="129"/>
      <c r="C6" s="130" t="s">
        <v>12</v>
      </c>
      <c r="D6" s="131"/>
      <c r="E6" s="132"/>
      <c r="F6" s="132"/>
      <c r="G6" s="133"/>
      <c r="H6" s="134"/>
      <c r="I6" s="205"/>
      <c r="J6" s="205"/>
    </row>
    <row r="7" spans="1:10" s="114" customFormat="1" ht="16.5" customHeight="1">
      <c r="A7" s="135" t="s">
        <v>13</v>
      </c>
      <c r="B7" s="136"/>
      <c r="C7" s="137" t="s">
        <v>14</v>
      </c>
      <c r="D7" s="138"/>
      <c r="E7" s="139"/>
      <c r="F7" s="140"/>
      <c r="G7" s="141"/>
      <c r="H7" s="134"/>
      <c r="I7" s="205"/>
      <c r="J7" s="205"/>
    </row>
    <row r="8" spans="1:10" s="114" customFormat="1" ht="16.5" customHeight="1" hidden="1">
      <c r="A8" s="142"/>
      <c r="B8" s="143"/>
      <c r="C8" s="144"/>
      <c r="D8" s="145"/>
      <c r="E8" s="146"/>
      <c r="F8" s="145"/>
      <c r="G8" s="147"/>
      <c r="H8" s="134"/>
      <c r="I8" s="205"/>
      <c r="J8" s="205"/>
    </row>
    <row r="9" spans="1:10" s="114" customFormat="1" ht="16.5" customHeight="1" hidden="1">
      <c r="A9" s="142"/>
      <c r="B9" s="148"/>
      <c r="C9" s="149"/>
      <c r="D9" s="150"/>
      <c r="E9" s="146"/>
      <c r="F9" s="151"/>
      <c r="G9" s="147"/>
      <c r="H9" s="134"/>
      <c r="I9" s="205"/>
      <c r="J9" s="205"/>
    </row>
    <row r="10" spans="1:10" s="114" customFormat="1" ht="16.5" customHeight="1" hidden="1">
      <c r="A10" s="142"/>
      <c r="B10" s="148"/>
      <c r="C10" s="149"/>
      <c r="D10" s="150"/>
      <c r="E10" s="146"/>
      <c r="F10" s="151"/>
      <c r="G10" s="147"/>
      <c r="H10" s="134"/>
      <c r="I10" s="205"/>
      <c r="J10" s="205"/>
    </row>
    <row r="11" spans="1:10" s="114" customFormat="1" ht="16.5" customHeight="1" hidden="1">
      <c r="A11" s="142"/>
      <c r="B11" s="148"/>
      <c r="C11" s="149"/>
      <c r="D11" s="150"/>
      <c r="E11" s="152"/>
      <c r="F11" s="151"/>
      <c r="G11" s="147"/>
      <c r="H11" s="134"/>
      <c r="I11" s="205"/>
      <c r="J11" s="205"/>
    </row>
    <row r="12" spans="1:10" s="114" customFormat="1" ht="16.5" customHeight="1" hidden="1">
      <c r="A12" s="142"/>
      <c r="B12" s="148"/>
      <c r="C12" s="149"/>
      <c r="D12" s="150"/>
      <c r="E12" s="152"/>
      <c r="F12" s="151"/>
      <c r="G12" s="147"/>
      <c r="H12" s="134"/>
      <c r="I12" s="205"/>
      <c r="J12" s="205"/>
    </row>
    <row r="13" spans="1:10" s="114" customFormat="1" ht="16.5" customHeight="1" hidden="1">
      <c r="A13" s="142"/>
      <c r="B13" s="148"/>
      <c r="C13" s="149"/>
      <c r="D13" s="153"/>
      <c r="E13" s="152"/>
      <c r="F13" s="151"/>
      <c r="G13" s="147"/>
      <c r="H13" s="134"/>
      <c r="I13" s="205"/>
      <c r="J13" s="205"/>
    </row>
    <row r="14" spans="1:10" s="114" customFormat="1" ht="16.5" customHeight="1" hidden="1">
      <c r="A14" s="142"/>
      <c r="B14" s="148"/>
      <c r="C14" s="149"/>
      <c r="D14" s="145"/>
      <c r="E14" s="152"/>
      <c r="F14" s="145"/>
      <c r="G14" s="147"/>
      <c r="H14" s="134"/>
      <c r="I14" s="205"/>
      <c r="J14" s="205"/>
    </row>
    <row r="15" spans="1:10" s="114" customFormat="1" ht="16.5" customHeight="1" hidden="1">
      <c r="A15" s="154"/>
      <c r="B15" s="155"/>
      <c r="C15" s="156"/>
      <c r="D15" s="157"/>
      <c r="E15" s="158"/>
      <c r="F15" s="159"/>
      <c r="G15" s="160"/>
      <c r="H15" s="134"/>
      <c r="I15" s="205"/>
      <c r="J15" s="205"/>
    </row>
    <row r="16" spans="1:10" s="114" customFormat="1" ht="16.5" customHeight="1" hidden="1">
      <c r="A16" s="161"/>
      <c r="B16" s="162"/>
      <c r="C16" s="163"/>
      <c r="D16" s="164"/>
      <c r="E16" s="165"/>
      <c r="F16" s="164"/>
      <c r="G16" s="166"/>
      <c r="H16" s="134"/>
      <c r="I16" s="205"/>
      <c r="J16" s="205"/>
    </row>
    <row r="17" spans="1:10" s="114" customFormat="1" ht="16.5" customHeight="1" hidden="1">
      <c r="A17" s="272"/>
      <c r="B17" s="273"/>
      <c r="C17" s="274"/>
      <c r="D17" s="275"/>
      <c r="E17" s="276"/>
      <c r="F17" s="277"/>
      <c r="G17" s="167"/>
      <c r="H17" s="134">
        <f>G17/F87</f>
        <v>0</v>
      </c>
      <c r="I17" s="205"/>
      <c r="J17" s="205"/>
    </row>
    <row r="18" spans="1:10" s="114" customFormat="1" ht="16.5" customHeight="1" hidden="1">
      <c r="A18" s="135"/>
      <c r="B18" s="168"/>
      <c r="C18" s="169"/>
      <c r="D18" s="170"/>
      <c r="E18" s="168"/>
      <c r="F18" s="170"/>
      <c r="G18" s="171"/>
      <c r="H18" s="134"/>
      <c r="I18" s="205"/>
      <c r="J18" s="205"/>
    </row>
    <row r="19" spans="1:10" s="114" customFormat="1" ht="16.5" customHeight="1" hidden="1">
      <c r="A19" s="172"/>
      <c r="B19" s="148"/>
      <c r="C19" s="144"/>
      <c r="D19" s="173"/>
      <c r="E19" s="158"/>
      <c r="F19" s="173"/>
      <c r="G19" s="147"/>
      <c r="H19" s="134"/>
      <c r="I19" s="205"/>
      <c r="J19" s="205"/>
    </row>
    <row r="20" spans="1:10" s="114" customFormat="1" ht="16.5" customHeight="1" hidden="1">
      <c r="A20" s="172"/>
      <c r="B20" s="148"/>
      <c r="C20" s="144"/>
      <c r="D20" s="173"/>
      <c r="E20" s="158"/>
      <c r="F20" s="173"/>
      <c r="G20" s="147"/>
      <c r="H20" s="134"/>
      <c r="I20" s="205"/>
      <c r="J20" s="205"/>
    </row>
    <row r="21" spans="1:10" s="114" customFormat="1" ht="15.75" hidden="1">
      <c r="A21" s="174"/>
      <c r="B21" s="162"/>
      <c r="C21" s="175"/>
      <c r="D21" s="164"/>
      <c r="E21" s="165"/>
      <c r="F21" s="164"/>
      <c r="G21" s="166"/>
      <c r="H21" s="134"/>
      <c r="I21" s="205"/>
      <c r="J21" s="205"/>
    </row>
    <row r="22" spans="1:10" s="114" customFormat="1" ht="16.5" customHeight="1" hidden="1">
      <c r="A22" s="176"/>
      <c r="B22" s="177"/>
      <c r="C22" s="178"/>
      <c r="D22" s="275"/>
      <c r="E22" s="276"/>
      <c r="F22" s="277"/>
      <c r="G22" s="167"/>
      <c r="H22" s="134">
        <f>G22/F87</f>
        <v>0</v>
      </c>
      <c r="I22" s="205"/>
      <c r="J22" s="205"/>
    </row>
    <row r="23" spans="1:10" s="114" customFormat="1" ht="16.5" customHeight="1" hidden="1">
      <c r="A23" s="135"/>
      <c r="B23" s="168"/>
      <c r="C23" s="169"/>
      <c r="D23" s="168"/>
      <c r="E23" s="168"/>
      <c r="F23" s="170"/>
      <c r="G23" s="171"/>
      <c r="H23" s="134"/>
      <c r="I23" s="205"/>
      <c r="J23" s="205"/>
    </row>
    <row r="24" spans="1:10" s="114" customFormat="1" ht="16.5" customHeight="1" hidden="1">
      <c r="A24" s="142"/>
      <c r="B24" s="148"/>
      <c r="C24" s="144"/>
      <c r="D24" s="173"/>
      <c r="E24" s="179"/>
      <c r="F24" s="151"/>
      <c r="G24" s="147"/>
      <c r="H24" s="134"/>
      <c r="I24" s="205"/>
      <c r="J24" s="205"/>
    </row>
    <row r="25" spans="1:10" s="114" customFormat="1" ht="16.5" customHeight="1" hidden="1">
      <c r="A25" s="142"/>
      <c r="B25" s="148"/>
      <c r="C25" s="144"/>
      <c r="D25" s="173"/>
      <c r="E25" s="180"/>
      <c r="F25" s="181"/>
      <c r="G25" s="147"/>
      <c r="H25" s="134"/>
      <c r="I25" s="205"/>
      <c r="J25" s="205"/>
    </row>
    <row r="26" spans="1:10" s="114" customFormat="1" ht="16.5" customHeight="1" hidden="1">
      <c r="A26" s="142"/>
      <c r="B26" s="148"/>
      <c r="C26" s="144"/>
      <c r="D26" s="173"/>
      <c r="E26" s="158"/>
      <c r="F26" s="151"/>
      <c r="G26" s="147"/>
      <c r="H26" s="134"/>
      <c r="I26" s="205"/>
      <c r="J26" s="205"/>
    </row>
    <row r="27" spans="1:10" s="114" customFormat="1" ht="16.5" customHeight="1" hidden="1">
      <c r="A27" s="142"/>
      <c r="B27" s="148"/>
      <c r="C27" s="144"/>
      <c r="D27" s="173"/>
      <c r="E27" s="179"/>
      <c r="F27" s="151"/>
      <c r="G27" s="147"/>
      <c r="H27" s="134"/>
      <c r="I27" s="205"/>
      <c r="J27" s="205"/>
    </row>
    <row r="28" spans="1:10" s="114" customFormat="1" ht="16.5" customHeight="1" hidden="1">
      <c r="A28" s="182"/>
      <c r="B28" s="148"/>
      <c r="C28" s="144"/>
      <c r="D28" s="173"/>
      <c r="E28" s="179"/>
      <c r="F28" s="151"/>
      <c r="G28" s="147"/>
      <c r="H28" s="134"/>
      <c r="I28" s="205"/>
      <c r="J28" s="205"/>
    </row>
    <row r="29" spans="1:10" s="114" customFormat="1" ht="16.5" customHeight="1" hidden="1">
      <c r="A29" s="142"/>
      <c r="B29" s="148"/>
      <c r="C29" s="144"/>
      <c r="D29" s="173"/>
      <c r="E29" s="179"/>
      <c r="F29" s="173"/>
      <c r="G29" s="147"/>
      <c r="H29" s="134"/>
      <c r="I29" s="205"/>
      <c r="J29" s="205"/>
    </row>
    <row r="30" spans="1:10" s="114" customFormat="1" ht="16.5" customHeight="1" hidden="1">
      <c r="A30" s="142"/>
      <c r="B30" s="148"/>
      <c r="C30" s="144"/>
      <c r="D30" s="173"/>
      <c r="E30" s="179"/>
      <c r="F30" s="173"/>
      <c r="G30" s="147"/>
      <c r="H30" s="134"/>
      <c r="I30" s="205"/>
      <c r="J30" s="205"/>
    </row>
    <row r="31" spans="1:10" s="114" customFormat="1" ht="16.5" customHeight="1" hidden="1">
      <c r="A31" s="142"/>
      <c r="B31" s="148"/>
      <c r="C31" s="144"/>
      <c r="D31" s="173"/>
      <c r="E31" s="179"/>
      <c r="F31" s="151"/>
      <c r="G31" s="147"/>
      <c r="H31" s="134"/>
      <c r="I31" s="205"/>
      <c r="J31" s="205"/>
    </row>
    <row r="32" spans="1:10" s="114" customFormat="1" ht="16.5" customHeight="1" hidden="1">
      <c r="A32" s="142"/>
      <c r="B32" s="143"/>
      <c r="C32" s="144"/>
      <c r="D32" s="173"/>
      <c r="E32" s="179"/>
      <c r="F32" s="145"/>
      <c r="G32" s="147"/>
      <c r="H32" s="134"/>
      <c r="I32" s="205"/>
      <c r="J32" s="205"/>
    </row>
    <row r="33" spans="1:10" s="114" customFormat="1" ht="15.75" hidden="1">
      <c r="A33" s="161"/>
      <c r="B33" s="162"/>
      <c r="C33" s="183"/>
      <c r="D33" s="164"/>
      <c r="E33" s="184"/>
      <c r="F33" s="185"/>
      <c r="G33" s="166"/>
      <c r="H33" s="134"/>
      <c r="I33" s="205"/>
      <c r="J33" s="205"/>
    </row>
    <row r="34" spans="1:10" s="114" customFormat="1" ht="16.5" customHeight="1" hidden="1">
      <c r="A34" s="182"/>
      <c r="B34" s="186"/>
      <c r="C34" s="187"/>
      <c r="D34" s="275"/>
      <c r="E34" s="276"/>
      <c r="F34" s="277"/>
      <c r="G34" s="167"/>
      <c r="H34" s="134">
        <f>G34/F87</f>
        <v>0</v>
      </c>
      <c r="I34" s="205"/>
      <c r="J34" s="205"/>
    </row>
    <row r="35" spans="1:10" s="114" customFormat="1" ht="16.5" customHeight="1" hidden="1">
      <c r="A35" s="188"/>
      <c r="B35" s="189"/>
      <c r="C35" s="190"/>
      <c r="D35" s="191"/>
      <c r="E35" s="191"/>
      <c r="F35" s="191"/>
      <c r="G35" s="192"/>
      <c r="H35" s="134"/>
      <c r="I35" s="205"/>
      <c r="J35" s="205"/>
    </row>
    <row r="36" spans="1:10" s="114" customFormat="1" ht="16.5" customHeight="1" hidden="1">
      <c r="A36" s="142"/>
      <c r="B36" s="148"/>
      <c r="C36" s="144"/>
      <c r="D36" s="173"/>
      <c r="E36" s="179"/>
      <c r="F36" s="173"/>
      <c r="G36" s="147"/>
      <c r="H36" s="134"/>
      <c r="I36" s="205"/>
      <c r="J36" s="205"/>
    </row>
    <row r="37" spans="1:10" s="114" customFormat="1" ht="16.5" customHeight="1" hidden="1">
      <c r="A37" s="142"/>
      <c r="B37" s="148"/>
      <c r="C37" s="144"/>
      <c r="D37" s="173"/>
      <c r="E37" s="179"/>
      <c r="F37" s="173"/>
      <c r="G37" s="147"/>
      <c r="H37" s="134"/>
      <c r="I37" s="205"/>
      <c r="J37" s="205"/>
    </row>
    <row r="38" spans="1:10" s="114" customFormat="1" ht="16.5" customHeight="1" hidden="1">
      <c r="A38" s="142"/>
      <c r="B38" s="148"/>
      <c r="C38" s="144"/>
      <c r="D38" s="173"/>
      <c r="E38" s="179"/>
      <c r="F38" s="151"/>
      <c r="G38" s="147"/>
      <c r="H38" s="134"/>
      <c r="I38" s="205"/>
      <c r="J38" s="205"/>
    </row>
    <row r="39" spans="1:10" s="114" customFormat="1" ht="16.5" customHeight="1" hidden="1">
      <c r="A39" s="142"/>
      <c r="B39" s="148"/>
      <c r="C39" s="144"/>
      <c r="D39" s="173"/>
      <c r="E39" s="179"/>
      <c r="F39" s="173"/>
      <c r="G39" s="147"/>
      <c r="H39" s="134"/>
      <c r="I39" s="205"/>
      <c r="J39" s="205"/>
    </row>
    <row r="40" spans="1:10" s="114" customFormat="1" ht="16.5" customHeight="1" hidden="1">
      <c r="A40" s="142"/>
      <c r="B40" s="148"/>
      <c r="C40" s="144"/>
      <c r="D40" s="173"/>
      <c r="E40" s="179"/>
      <c r="F40" s="173"/>
      <c r="G40" s="147"/>
      <c r="H40" s="134"/>
      <c r="I40" s="205"/>
      <c r="J40" s="205"/>
    </row>
    <row r="41" spans="1:10" s="114" customFormat="1" ht="16.5" customHeight="1" hidden="1">
      <c r="A41" s="154"/>
      <c r="B41" s="155"/>
      <c r="C41" s="193"/>
      <c r="D41" s="159"/>
      <c r="E41" s="179"/>
      <c r="F41" s="145"/>
      <c r="G41" s="147"/>
      <c r="H41" s="134"/>
      <c r="I41" s="205"/>
      <c r="J41" s="205"/>
    </row>
    <row r="42" spans="1:10" s="114" customFormat="1" ht="16.5" customHeight="1" hidden="1">
      <c r="A42" s="142"/>
      <c r="B42" s="148"/>
      <c r="C42" s="144"/>
      <c r="D42" s="173"/>
      <c r="E42" s="179"/>
      <c r="F42" s="173"/>
      <c r="G42" s="147"/>
      <c r="H42" s="134"/>
      <c r="I42" s="205"/>
      <c r="J42" s="205"/>
    </row>
    <row r="43" spans="1:10" s="114" customFormat="1" ht="16.5" customHeight="1" hidden="1">
      <c r="A43" s="194"/>
      <c r="B43" s="148"/>
      <c r="C43" s="144"/>
      <c r="D43" s="173"/>
      <c r="E43" s="179"/>
      <c r="F43" s="173"/>
      <c r="G43" s="147"/>
      <c r="H43" s="134"/>
      <c r="I43" s="205"/>
      <c r="J43" s="205"/>
    </row>
    <row r="44" spans="1:10" s="114" customFormat="1" ht="16.5" customHeight="1" hidden="1">
      <c r="A44" s="142"/>
      <c r="B44" s="148"/>
      <c r="C44" s="144"/>
      <c r="D44" s="173"/>
      <c r="E44" s="180"/>
      <c r="F44" s="173"/>
      <c r="G44" s="147"/>
      <c r="H44" s="134"/>
      <c r="I44" s="205"/>
      <c r="J44" s="205"/>
    </row>
    <row r="45" spans="1:10" s="114" customFormat="1" ht="16.5" customHeight="1" hidden="1">
      <c r="A45" s="142"/>
      <c r="B45" s="143"/>
      <c r="C45" s="144"/>
      <c r="D45" s="173"/>
      <c r="E45" s="179"/>
      <c r="F45" s="173"/>
      <c r="G45" s="147"/>
      <c r="H45" s="134"/>
      <c r="I45" s="205"/>
      <c r="J45" s="205"/>
    </row>
    <row r="46" spans="1:10" s="114" customFormat="1" ht="16.5" customHeight="1" hidden="1">
      <c r="A46" s="142"/>
      <c r="B46" s="148"/>
      <c r="C46" s="144"/>
      <c r="D46" s="173"/>
      <c r="E46" s="179"/>
      <c r="F46" s="151"/>
      <c r="G46" s="147"/>
      <c r="H46" s="134"/>
      <c r="I46" s="205"/>
      <c r="J46" s="205"/>
    </row>
    <row r="47" spans="1:10" s="114" customFormat="1" ht="16.5" customHeight="1" hidden="1">
      <c r="A47" s="142"/>
      <c r="B47" s="148"/>
      <c r="C47" s="144"/>
      <c r="D47" s="173"/>
      <c r="E47" s="179"/>
      <c r="F47" s="173"/>
      <c r="G47" s="147"/>
      <c r="H47" s="134"/>
      <c r="I47" s="205"/>
      <c r="J47" s="205"/>
    </row>
    <row r="48" spans="1:10" s="114" customFormat="1" ht="16.5" customHeight="1" hidden="1">
      <c r="A48" s="142"/>
      <c r="B48" s="148"/>
      <c r="C48" s="144"/>
      <c r="D48" s="173"/>
      <c r="E48" s="179"/>
      <c r="F48" s="173"/>
      <c r="G48" s="147"/>
      <c r="H48" s="134"/>
      <c r="I48" s="205"/>
      <c r="J48" s="205"/>
    </row>
    <row r="49" spans="1:10" s="114" customFormat="1" ht="16.5" customHeight="1" hidden="1">
      <c r="A49" s="142"/>
      <c r="B49" s="148"/>
      <c r="C49" s="144"/>
      <c r="D49" s="173"/>
      <c r="E49" s="179"/>
      <c r="F49" s="173"/>
      <c r="G49" s="147"/>
      <c r="H49" s="134"/>
      <c r="I49" s="205"/>
      <c r="J49" s="205"/>
    </row>
    <row r="50" spans="1:10" s="114" customFormat="1" ht="16.5" customHeight="1" hidden="1">
      <c r="A50" s="142"/>
      <c r="B50" s="148"/>
      <c r="C50" s="144"/>
      <c r="D50" s="173"/>
      <c r="E50" s="179"/>
      <c r="F50" s="173"/>
      <c r="G50" s="147"/>
      <c r="H50" s="134"/>
      <c r="I50" s="205"/>
      <c r="J50" s="205"/>
    </row>
    <row r="51" spans="1:10" s="114" customFormat="1" ht="16.5" customHeight="1" hidden="1">
      <c r="A51" s="142"/>
      <c r="B51" s="148"/>
      <c r="C51" s="144"/>
      <c r="D51" s="173"/>
      <c r="E51" s="179"/>
      <c r="F51" s="151"/>
      <c r="G51" s="147"/>
      <c r="H51" s="134"/>
      <c r="I51" s="205"/>
      <c r="J51" s="205"/>
    </row>
    <row r="52" spans="1:10" s="114" customFormat="1" ht="16.5" customHeight="1" hidden="1">
      <c r="A52" s="182"/>
      <c r="B52" s="162"/>
      <c r="C52" s="163"/>
      <c r="D52" s="164"/>
      <c r="E52" s="179"/>
      <c r="F52" s="164"/>
      <c r="G52" s="166"/>
      <c r="H52" s="134"/>
      <c r="I52" s="205"/>
      <c r="J52" s="205"/>
    </row>
    <row r="53" spans="1:10" s="114" customFormat="1" ht="16.5" customHeight="1" hidden="1">
      <c r="A53" s="195"/>
      <c r="B53" s="196"/>
      <c r="C53" s="197"/>
      <c r="D53" s="278"/>
      <c r="E53" s="279"/>
      <c r="F53" s="280"/>
      <c r="G53" s="167"/>
      <c r="H53" s="134">
        <f>G53/F87</f>
        <v>0</v>
      </c>
      <c r="I53" s="205"/>
      <c r="J53" s="205"/>
    </row>
    <row r="54" spans="1:10" s="114" customFormat="1" ht="16.5" customHeight="1" hidden="1">
      <c r="A54" s="135"/>
      <c r="B54" s="168"/>
      <c r="C54" s="169"/>
      <c r="D54" s="168"/>
      <c r="E54" s="168"/>
      <c r="F54" s="170"/>
      <c r="G54" s="171"/>
      <c r="H54" s="134"/>
      <c r="I54" s="205"/>
      <c r="J54" s="205"/>
    </row>
    <row r="55" spans="1:10" s="114" customFormat="1" ht="16.5" customHeight="1" hidden="1">
      <c r="A55" s="142"/>
      <c r="B55" s="148"/>
      <c r="C55" s="144"/>
      <c r="D55" s="173"/>
      <c r="E55" s="179"/>
      <c r="F55" s="173"/>
      <c r="G55" s="147"/>
      <c r="H55" s="134"/>
      <c r="I55" s="205"/>
      <c r="J55" s="205"/>
    </row>
    <row r="56" spans="1:10" s="114" customFormat="1" ht="16.5" customHeight="1" hidden="1">
      <c r="A56" s="142"/>
      <c r="B56" s="148"/>
      <c r="C56" s="144"/>
      <c r="D56" s="173"/>
      <c r="E56" s="179"/>
      <c r="F56" s="173"/>
      <c r="G56" s="147"/>
      <c r="H56" s="134"/>
      <c r="I56" s="205"/>
      <c r="J56" s="205"/>
    </row>
    <row r="57" spans="1:10" s="114" customFormat="1" ht="15.75" hidden="1">
      <c r="A57" s="161"/>
      <c r="B57" s="162"/>
      <c r="C57" s="175"/>
      <c r="D57" s="164"/>
      <c r="E57" s="179"/>
      <c r="F57" s="164"/>
      <c r="G57" s="166"/>
      <c r="H57" s="134"/>
      <c r="I57" s="205"/>
      <c r="J57" s="205"/>
    </row>
    <row r="58" spans="1:10" s="114" customFormat="1" ht="16.5" customHeight="1" hidden="1">
      <c r="A58" s="195"/>
      <c r="B58" s="198"/>
      <c r="C58" s="199"/>
      <c r="D58" s="278"/>
      <c r="E58" s="279"/>
      <c r="F58" s="280"/>
      <c r="G58" s="167"/>
      <c r="H58" s="134">
        <f>G58/F87</f>
        <v>0</v>
      </c>
      <c r="I58" s="205"/>
      <c r="J58" s="205"/>
    </row>
    <row r="59" spans="1:10" s="114" customFormat="1" ht="16.5" customHeight="1" hidden="1">
      <c r="A59" s="200"/>
      <c r="B59" s="201"/>
      <c r="C59" s="202"/>
      <c r="D59" s="203"/>
      <c r="E59" s="201"/>
      <c r="F59" s="203"/>
      <c r="G59" s="204"/>
      <c r="H59" s="134"/>
      <c r="I59" s="205"/>
      <c r="J59" s="205"/>
    </row>
    <row r="60" spans="1:10" s="114" customFormat="1" ht="16.5" customHeight="1" hidden="1">
      <c r="A60" s="142"/>
      <c r="B60" s="148"/>
      <c r="C60" s="144"/>
      <c r="D60" s="173"/>
      <c r="E60" s="179"/>
      <c r="F60" s="173"/>
      <c r="G60" s="147"/>
      <c r="H60" s="134"/>
      <c r="I60" s="205"/>
      <c r="J60" s="205"/>
    </row>
    <row r="61" spans="1:10" s="114" customFormat="1" ht="16.5" customHeight="1" hidden="1">
      <c r="A61" s="142"/>
      <c r="B61" s="148"/>
      <c r="C61" s="144"/>
      <c r="D61" s="173"/>
      <c r="E61" s="179"/>
      <c r="F61" s="173"/>
      <c r="G61" s="147"/>
      <c r="H61" s="134"/>
      <c r="I61" s="205"/>
      <c r="J61" s="205"/>
    </row>
    <row r="62" spans="1:10" s="114" customFormat="1" ht="16.5" customHeight="1" hidden="1">
      <c r="A62" s="142"/>
      <c r="B62" s="148"/>
      <c r="C62" s="144"/>
      <c r="D62" s="173"/>
      <c r="E62" s="179"/>
      <c r="F62" s="173"/>
      <c r="G62" s="147"/>
      <c r="H62" s="134"/>
      <c r="I62" s="205"/>
      <c r="J62" s="205"/>
    </row>
    <row r="63" spans="1:10" s="114" customFormat="1" ht="16.5" customHeight="1" hidden="1">
      <c r="A63" s="182"/>
      <c r="B63" s="162"/>
      <c r="C63" s="163"/>
      <c r="D63" s="164"/>
      <c r="E63" s="179"/>
      <c r="F63" s="164"/>
      <c r="G63" s="166"/>
      <c r="H63" s="134"/>
      <c r="I63" s="205"/>
      <c r="J63" s="205"/>
    </row>
    <row r="64" spans="1:10" s="114" customFormat="1" ht="16.5" customHeight="1" hidden="1">
      <c r="A64" s="195"/>
      <c r="B64" s="196"/>
      <c r="C64" s="197"/>
      <c r="D64" s="278"/>
      <c r="E64" s="279"/>
      <c r="F64" s="277"/>
      <c r="G64" s="167"/>
      <c r="H64" s="134">
        <f>G64/F87</f>
        <v>0</v>
      </c>
      <c r="I64" s="205"/>
      <c r="J64" s="205"/>
    </row>
    <row r="65" spans="1:10" s="114" customFormat="1" ht="16.5" customHeight="1" hidden="1">
      <c r="A65" s="135"/>
      <c r="B65" s="170"/>
      <c r="C65" s="169"/>
      <c r="D65" s="170"/>
      <c r="E65" s="168"/>
      <c r="F65" s="170"/>
      <c r="G65" s="171"/>
      <c r="H65" s="134"/>
      <c r="I65" s="205"/>
      <c r="J65" s="205"/>
    </row>
    <row r="66" spans="1:10" s="114" customFormat="1" ht="16.5" customHeight="1" hidden="1">
      <c r="A66" s="154"/>
      <c r="B66" s="148"/>
      <c r="C66" s="144"/>
      <c r="D66" s="173"/>
      <c r="E66" s="206"/>
      <c r="F66" s="173"/>
      <c r="G66" s="147"/>
      <c r="H66" s="134"/>
      <c r="I66" s="205"/>
      <c r="J66" s="205"/>
    </row>
    <row r="67" spans="1:10" s="114" customFormat="1" ht="16.5" customHeight="1" hidden="1">
      <c r="A67" s="154"/>
      <c r="B67" s="148"/>
      <c r="C67" s="144"/>
      <c r="D67" s="173"/>
      <c r="E67" s="207"/>
      <c r="F67" s="173"/>
      <c r="G67" s="147"/>
      <c r="H67" s="134"/>
      <c r="I67" s="205"/>
      <c r="J67" s="205"/>
    </row>
    <row r="68" spans="1:10" s="114" customFormat="1" ht="16.5" customHeight="1" hidden="1">
      <c r="A68" s="161"/>
      <c r="B68" s="162"/>
      <c r="C68" s="163"/>
      <c r="D68" s="164"/>
      <c r="E68" s="208"/>
      <c r="F68" s="164"/>
      <c r="G68" s="160"/>
      <c r="H68" s="134"/>
      <c r="I68" s="205"/>
      <c r="J68" s="205"/>
    </row>
    <row r="69" spans="1:10" s="114" customFormat="1" ht="16.5" customHeight="1" hidden="1">
      <c r="A69" s="281"/>
      <c r="B69" s="282"/>
      <c r="C69" s="283"/>
      <c r="D69" s="284"/>
      <c r="E69" s="285"/>
      <c r="F69" s="285"/>
      <c r="G69" s="209"/>
      <c r="H69" s="134">
        <f>G69/F87</f>
        <v>0</v>
      </c>
      <c r="I69" s="205"/>
      <c r="J69" s="205"/>
    </row>
    <row r="70" spans="1:10" s="114" customFormat="1" ht="16.5" customHeight="1" hidden="1">
      <c r="A70" s="210"/>
      <c r="B70" s="211"/>
      <c r="C70" s="211"/>
      <c r="D70" s="286"/>
      <c r="E70" s="286"/>
      <c r="F70" s="287"/>
      <c r="G70" s="212"/>
      <c r="H70" s="134"/>
      <c r="I70" s="205"/>
      <c r="J70" s="205"/>
    </row>
    <row r="71" spans="1:10" s="114" customFormat="1" ht="16.5" customHeight="1" hidden="1">
      <c r="A71" s="213"/>
      <c r="B71" s="214"/>
      <c r="C71" s="214"/>
      <c r="D71" s="214"/>
      <c r="E71" s="214"/>
      <c r="F71" s="214"/>
      <c r="G71" s="215"/>
      <c r="H71" s="134"/>
      <c r="I71" s="205"/>
      <c r="J71" s="205"/>
    </row>
    <row r="72" spans="1:10" s="114" customFormat="1" ht="16.5" customHeight="1" hidden="1">
      <c r="A72" s="135" t="s">
        <v>15</v>
      </c>
      <c r="B72" s="168"/>
      <c r="C72" s="169" t="s">
        <v>16</v>
      </c>
      <c r="D72" s="168"/>
      <c r="E72" s="168"/>
      <c r="F72" s="168"/>
      <c r="G72" s="171"/>
      <c r="H72" s="134"/>
      <c r="I72" s="205"/>
      <c r="J72" s="205"/>
    </row>
    <row r="73" spans="1:10" s="114" customFormat="1" ht="16.5" customHeight="1">
      <c r="A73" s="142" t="s">
        <v>17</v>
      </c>
      <c r="B73" s="148" t="s">
        <v>18</v>
      </c>
      <c r="C73" s="144" t="s">
        <v>19</v>
      </c>
      <c r="D73" s="173" t="s">
        <v>20</v>
      </c>
      <c r="E73" s="207">
        <v>30</v>
      </c>
      <c r="F73" s="216">
        <v>17.07</v>
      </c>
      <c r="G73" s="147">
        <f aca="true" t="shared" si="0" ref="G73:G78">F73*E73</f>
        <v>512.1</v>
      </c>
      <c r="H73" s="134"/>
      <c r="I73" s="205"/>
      <c r="J73" s="205"/>
    </row>
    <row r="74" spans="1:10" s="114" customFormat="1" ht="16.5" customHeight="1">
      <c r="A74" s="142" t="s">
        <v>21</v>
      </c>
      <c r="B74" s="148" t="s">
        <v>22</v>
      </c>
      <c r="C74" s="144" t="s">
        <v>23</v>
      </c>
      <c r="D74" s="173" t="s">
        <v>24</v>
      </c>
      <c r="E74" s="207">
        <v>1000</v>
      </c>
      <c r="F74" s="216">
        <v>11.45</v>
      </c>
      <c r="G74" s="147">
        <f t="shared" si="0"/>
        <v>11450</v>
      </c>
      <c r="H74" s="134"/>
      <c r="I74" s="205"/>
      <c r="J74" s="205"/>
    </row>
    <row r="75" spans="1:10" s="114" customFormat="1" ht="16.5" customHeight="1">
      <c r="A75" s="142" t="s">
        <v>25</v>
      </c>
      <c r="B75" s="148" t="s">
        <v>26</v>
      </c>
      <c r="C75" s="144" t="s">
        <v>27</v>
      </c>
      <c r="D75" s="173" t="s">
        <v>20</v>
      </c>
      <c r="E75" s="207">
        <f>E76</f>
        <v>30</v>
      </c>
      <c r="F75" s="216">
        <v>443.9</v>
      </c>
      <c r="G75" s="147">
        <f t="shared" si="0"/>
        <v>13317</v>
      </c>
      <c r="H75" s="134"/>
      <c r="I75" s="205"/>
      <c r="J75" s="205"/>
    </row>
    <row r="76" spans="1:10" s="114" customFormat="1" ht="16.5" customHeight="1">
      <c r="A76" s="142" t="s">
        <v>28</v>
      </c>
      <c r="B76" s="148" t="s">
        <v>29</v>
      </c>
      <c r="C76" s="144" t="s">
        <v>30</v>
      </c>
      <c r="D76" s="173" t="s">
        <v>20</v>
      </c>
      <c r="E76" s="207">
        <f>E73</f>
        <v>30</v>
      </c>
      <c r="F76" s="216">
        <v>85.87</v>
      </c>
      <c r="G76" s="147">
        <f t="shared" si="0"/>
        <v>2576.1000000000004</v>
      </c>
      <c r="H76" s="134"/>
      <c r="I76" s="205"/>
      <c r="J76" s="205"/>
    </row>
    <row r="77" spans="1:10" s="114" customFormat="1" ht="16.5" customHeight="1">
      <c r="A77" s="142" t="s">
        <v>31</v>
      </c>
      <c r="B77" s="143" t="s">
        <v>32</v>
      </c>
      <c r="C77" s="144" t="s">
        <v>33</v>
      </c>
      <c r="D77" s="145" t="s">
        <v>34</v>
      </c>
      <c r="E77" s="207">
        <v>200</v>
      </c>
      <c r="F77" s="217">
        <v>65.75</v>
      </c>
      <c r="G77" s="147">
        <f t="shared" si="0"/>
        <v>13150</v>
      </c>
      <c r="H77" s="134"/>
      <c r="I77" s="205"/>
      <c r="J77" s="205"/>
    </row>
    <row r="78" spans="1:10" s="114" customFormat="1" ht="16.5" customHeight="1">
      <c r="A78" s="142" t="s">
        <v>35</v>
      </c>
      <c r="B78" s="148" t="s">
        <v>36</v>
      </c>
      <c r="C78" s="144" t="s">
        <v>37</v>
      </c>
      <c r="D78" s="173" t="s">
        <v>34</v>
      </c>
      <c r="E78" s="207">
        <v>500</v>
      </c>
      <c r="F78" s="216">
        <v>214.19</v>
      </c>
      <c r="G78" s="160">
        <f t="shared" si="0"/>
        <v>107095</v>
      </c>
      <c r="H78" s="134"/>
      <c r="I78" s="205"/>
      <c r="J78" s="264"/>
    </row>
    <row r="79" spans="1:10" s="114" customFormat="1" ht="16.5" customHeight="1" hidden="1">
      <c r="A79" s="142"/>
      <c r="B79" s="162"/>
      <c r="C79" s="163"/>
      <c r="D79" s="164"/>
      <c r="E79" s="208"/>
      <c r="F79" s="218"/>
      <c r="G79" s="166"/>
      <c r="H79" s="134"/>
      <c r="I79" s="205"/>
      <c r="J79" s="205"/>
    </row>
    <row r="80" spans="1:10" s="114" customFormat="1" ht="16.5" customHeight="1" hidden="1">
      <c r="A80" s="142"/>
      <c r="B80" s="162"/>
      <c r="C80" s="163"/>
      <c r="D80" s="164"/>
      <c r="E80" s="208"/>
      <c r="F80" s="218"/>
      <c r="G80" s="166"/>
      <c r="H80" s="134"/>
      <c r="I80" s="205"/>
      <c r="J80" s="205"/>
    </row>
    <row r="81" spans="1:10" s="114" customFormat="1" ht="16.5" customHeight="1">
      <c r="A81" s="288"/>
      <c r="B81" s="289"/>
      <c r="C81" s="290"/>
      <c r="D81" s="291" t="s">
        <v>38</v>
      </c>
      <c r="E81" s="292"/>
      <c r="F81" s="293"/>
      <c r="G81" s="219">
        <f>SUM(G73:G79)</f>
        <v>148100.2</v>
      </c>
      <c r="H81" s="134">
        <f>G81/F87</f>
        <v>1</v>
      </c>
      <c r="I81" s="205"/>
      <c r="J81" s="205"/>
    </row>
    <row r="82" spans="1:10" s="114" customFormat="1" ht="16.5" customHeight="1" hidden="1">
      <c r="A82" s="220"/>
      <c r="B82" s="221"/>
      <c r="C82" s="222"/>
      <c r="D82" s="221"/>
      <c r="E82" s="221"/>
      <c r="F82" s="221"/>
      <c r="G82" s="223"/>
      <c r="H82" s="134"/>
      <c r="I82" s="205"/>
      <c r="J82" s="205"/>
    </row>
    <row r="83" spans="1:10" s="114" customFormat="1" ht="16.5" customHeight="1" hidden="1">
      <c r="A83" s="161"/>
      <c r="B83" s="162"/>
      <c r="C83" s="163"/>
      <c r="D83" s="164"/>
      <c r="E83" s="224"/>
      <c r="F83" s="164"/>
      <c r="G83" s="225"/>
      <c r="H83" s="134"/>
      <c r="I83" s="205"/>
      <c r="J83" s="205"/>
    </row>
    <row r="84" spans="1:10" s="114" customFormat="1" ht="16.5" customHeight="1" hidden="1">
      <c r="A84" s="195"/>
      <c r="B84" s="198"/>
      <c r="C84" s="199"/>
      <c r="D84" s="278"/>
      <c r="E84" s="279"/>
      <c r="F84" s="280"/>
      <c r="G84" s="167"/>
      <c r="H84" s="134"/>
      <c r="I84" s="205"/>
      <c r="J84" s="264"/>
    </row>
    <row r="85" spans="1:10" s="114" customFormat="1" ht="16.5" customHeight="1">
      <c r="A85" s="294" t="s">
        <v>39</v>
      </c>
      <c r="B85" s="286"/>
      <c r="C85" s="286"/>
      <c r="D85" s="286"/>
      <c r="E85" s="286"/>
      <c r="F85" s="287"/>
      <c r="G85" s="226">
        <f>G84+G81</f>
        <v>148100.2</v>
      </c>
      <c r="H85" s="134"/>
      <c r="I85" s="205"/>
      <c r="J85" s="205"/>
    </row>
    <row r="86" spans="1:10" ht="6" customHeight="1">
      <c r="A86" s="227"/>
      <c r="B86" s="228"/>
      <c r="C86" s="229"/>
      <c r="D86" s="230"/>
      <c r="E86" s="231"/>
      <c r="F86" s="232"/>
      <c r="G86" s="233"/>
      <c r="H86" s="234"/>
      <c r="I86" s="265"/>
      <c r="J86" s="265"/>
    </row>
    <row r="87" spans="1:10" ht="24.75" customHeight="1">
      <c r="A87" s="235" t="s">
        <v>10</v>
      </c>
      <c r="B87" s="236"/>
      <c r="C87" s="236"/>
      <c r="D87" s="237"/>
      <c r="E87" s="238"/>
      <c r="F87" s="295">
        <f>G84+G81+G69+G64+G58+G53+G34+G22+G17</f>
        <v>148100.2</v>
      </c>
      <c r="G87" s="296"/>
      <c r="H87" s="234"/>
      <c r="I87" s="265"/>
      <c r="J87" s="265"/>
    </row>
    <row r="88" spans="1:10" ht="19.5" customHeight="1">
      <c r="A88" s="235" t="s">
        <v>40</v>
      </c>
      <c r="B88" s="236"/>
      <c r="C88" s="236"/>
      <c r="D88" s="237"/>
      <c r="E88" s="238"/>
      <c r="F88" s="297">
        <f>F87*0.2034</f>
        <v>30123.580680000003</v>
      </c>
      <c r="G88" s="298"/>
      <c r="H88" s="234"/>
      <c r="I88" s="265"/>
      <c r="J88" s="265"/>
    </row>
    <row r="89" spans="1:10" ht="24.75" customHeight="1">
      <c r="A89" s="239" t="s">
        <v>41</v>
      </c>
      <c r="B89" s="240"/>
      <c r="C89" s="240"/>
      <c r="D89" s="241"/>
      <c r="E89" s="242"/>
      <c r="F89" s="299">
        <f>SUM(F87:G88)</f>
        <v>178223.78068000003</v>
      </c>
      <c r="G89" s="300"/>
      <c r="H89" s="234"/>
      <c r="I89" s="265"/>
      <c r="J89" s="265"/>
    </row>
    <row r="90" spans="1:7" ht="12.75">
      <c r="A90" s="243"/>
      <c r="B90" s="244"/>
      <c r="C90" s="245"/>
      <c r="D90" s="246"/>
      <c r="E90" s="247"/>
      <c r="F90" s="247"/>
      <c r="G90" s="248"/>
    </row>
    <row r="91" spans="1:7" ht="12.75">
      <c r="A91" s="249"/>
      <c r="B91" s="250"/>
      <c r="C91" s="251"/>
      <c r="D91" s="252"/>
      <c r="E91" s="253"/>
      <c r="F91" s="253"/>
      <c r="G91" s="254"/>
    </row>
    <row r="92" spans="1:7" ht="12.75">
      <c r="A92" s="249"/>
      <c r="B92" s="250"/>
      <c r="C92" s="251"/>
      <c r="D92" s="252"/>
      <c r="E92" s="253"/>
      <c r="F92" s="253"/>
      <c r="G92" s="254"/>
    </row>
    <row r="93" spans="1:7" ht="12.75">
      <c r="A93" s="249"/>
      <c r="B93" s="250"/>
      <c r="C93" s="251"/>
      <c r="D93" s="252"/>
      <c r="E93" s="253"/>
      <c r="F93" s="253"/>
      <c r="G93" s="254"/>
    </row>
    <row r="94" spans="1:7" ht="12.75">
      <c r="A94" s="249"/>
      <c r="B94" s="250"/>
      <c r="C94" s="89" t="s">
        <v>42</v>
      </c>
      <c r="D94" s="251"/>
      <c r="E94" s="253"/>
      <c r="F94" s="253"/>
      <c r="G94" s="254"/>
    </row>
    <row r="95" spans="1:7" ht="13.5" customHeight="1">
      <c r="A95" s="255"/>
      <c r="B95" s="256"/>
      <c r="C95" s="86" t="s">
        <v>43</v>
      </c>
      <c r="D95" s="251"/>
      <c r="E95" s="257"/>
      <c r="F95" s="257"/>
      <c r="G95" s="258"/>
    </row>
    <row r="96" spans="1:7" ht="13.5" customHeight="1">
      <c r="A96" s="255"/>
      <c r="B96" s="259"/>
      <c r="C96" s="94" t="s">
        <v>44</v>
      </c>
      <c r="D96" s="251"/>
      <c r="E96" s="260"/>
      <c r="F96" s="260"/>
      <c r="G96" s="261"/>
    </row>
    <row r="97" spans="1:7" ht="13.5" customHeight="1">
      <c r="A97" s="249"/>
      <c r="B97" s="250"/>
      <c r="C97" s="251"/>
      <c r="D97" s="301"/>
      <c r="E97" s="301"/>
      <c r="F97" s="301"/>
      <c r="G97" s="302"/>
    </row>
    <row r="98" spans="1:9" ht="13.5" customHeight="1">
      <c r="A98" s="249"/>
      <c r="B98" s="252"/>
      <c r="C98" s="252"/>
      <c r="D98" s="303"/>
      <c r="E98" s="303"/>
      <c r="F98" s="303"/>
      <c r="G98" s="304"/>
      <c r="I98" s="117">
        <f>SUM(F89+'ORÇAMENTO 1000'!F89)</f>
        <v>534671.34204</v>
      </c>
    </row>
    <row r="99" spans="1:7" ht="12.75">
      <c r="A99" s="262"/>
      <c r="B99" s="263"/>
      <c r="C99" s="263"/>
      <c r="D99" s="305"/>
      <c r="E99" s="305"/>
      <c r="F99" s="305"/>
      <c r="G99" s="306"/>
    </row>
    <row r="100" spans="2:7" ht="12.75">
      <c r="B100"/>
      <c r="C100"/>
      <c r="E100"/>
      <c r="F100"/>
      <c r="G100"/>
    </row>
    <row r="101" spans="2:7" ht="12.75">
      <c r="B101"/>
      <c r="C101"/>
      <c r="E101"/>
      <c r="F101"/>
      <c r="G101"/>
    </row>
  </sheetData>
  <sheetProtection/>
  <mergeCells count="24">
    <mergeCell ref="F88:G88"/>
    <mergeCell ref="F89:G89"/>
    <mergeCell ref="D97:G97"/>
    <mergeCell ref="D98:G98"/>
    <mergeCell ref="D99:G99"/>
    <mergeCell ref="A1:B4"/>
    <mergeCell ref="D70:F70"/>
    <mergeCell ref="A81:C81"/>
    <mergeCell ref="D81:F81"/>
    <mergeCell ref="D84:F84"/>
    <mergeCell ref="A85:F85"/>
    <mergeCell ref="F87:G87"/>
    <mergeCell ref="D34:F34"/>
    <mergeCell ref="D53:F53"/>
    <mergeCell ref="D58:F58"/>
    <mergeCell ref="D64:F64"/>
    <mergeCell ref="A69:C69"/>
    <mergeCell ref="D69:F69"/>
    <mergeCell ref="C1:G1"/>
    <mergeCell ref="C2:G2"/>
    <mergeCell ref="C3:G3"/>
    <mergeCell ref="A17:C17"/>
    <mergeCell ref="D17:F17"/>
    <mergeCell ref="D22:F22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1" r:id="rId4"/>
  <rowBreaks count="1" manualBreakCount="1">
    <brk id="99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52"/>
  <sheetViews>
    <sheetView showGridLines="0"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6.140625" style="2" customWidth="1"/>
    <col min="2" max="2" width="87.7109375" style="2" customWidth="1"/>
    <col min="3" max="3" width="9.421875" style="2" customWidth="1"/>
    <col min="4" max="4" width="5.7109375" style="2" customWidth="1"/>
    <col min="5" max="5" width="12.421875" style="2" customWidth="1"/>
    <col min="6" max="8" width="25.7109375" style="2" customWidth="1"/>
    <col min="9" max="9" width="22.00390625" style="2" customWidth="1"/>
    <col min="10" max="10" width="14.57421875" style="2" customWidth="1"/>
    <col min="11" max="16384" width="9.00390625" style="2" customWidth="1"/>
  </cols>
  <sheetData>
    <row r="1" spans="1:9" ht="19.5" customHeight="1">
      <c r="A1" s="3"/>
      <c r="B1" s="4"/>
      <c r="C1" s="5"/>
      <c r="D1" s="6"/>
      <c r="E1" s="5"/>
      <c r="F1" s="313" t="s">
        <v>47</v>
      </c>
      <c r="G1" s="314"/>
      <c r="H1" s="314"/>
      <c r="I1" s="315"/>
    </row>
    <row r="2" spans="1:9" ht="18" customHeight="1">
      <c r="A2" s="7"/>
      <c r="B2" s="316" t="s">
        <v>48</v>
      </c>
      <c r="C2" s="316"/>
      <c r="D2" s="316"/>
      <c r="E2" s="316"/>
      <c r="F2" s="317" t="s">
        <v>49</v>
      </c>
      <c r="G2" s="318"/>
      <c r="H2" s="318"/>
      <c r="I2" s="319"/>
    </row>
    <row r="3" spans="1:9" ht="18" customHeight="1">
      <c r="A3" s="7"/>
      <c r="B3" s="320" t="s">
        <v>50</v>
      </c>
      <c r="C3" s="320"/>
      <c r="D3" s="320"/>
      <c r="E3" s="320"/>
      <c r="F3" s="321" t="s">
        <v>51</v>
      </c>
      <c r="G3" s="322"/>
      <c r="H3" s="322"/>
      <c r="I3" s="323"/>
    </row>
    <row r="4" spans="1:9" ht="18" customHeight="1">
      <c r="A4" s="7"/>
      <c r="B4" s="9"/>
      <c r="C4" s="9"/>
      <c r="D4" s="9"/>
      <c r="E4" s="9"/>
      <c r="F4" s="324" t="s">
        <v>52</v>
      </c>
      <c r="G4" s="325"/>
      <c r="H4" s="325"/>
      <c r="I4" s="326"/>
    </row>
    <row r="5" spans="1:15" ht="25.5">
      <c r="A5" s="10" t="s">
        <v>4</v>
      </c>
      <c r="B5" s="11" t="s">
        <v>53</v>
      </c>
      <c r="C5" s="12" t="s">
        <v>8</v>
      </c>
      <c r="D5" s="10" t="s">
        <v>54</v>
      </c>
      <c r="E5" s="13" t="s">
        <v>55</v>
      </c>
      <c r="F5" s="327" t="s">
        <v>56</v>
      </c>
      <c r="G5" s="328"/>
      <c r="H5" s="329"/>
      <c r="I5" s="101" t="s">
        <v>57</v>
      </c>
      <c r="K5" s="322"/>
      <c r="L5" s="322"/>
      <c r="M5" s="322"/>
      <c r="N5" s="322"/>
      <c r="O5" s="322"/>
    </row>
    <row r="6" spans="1:9" ht="14.25">
      <c r="A6" s="14"/>
      <c r="B6" s="15" t="s">
        <v>58</v>
      </c>
      <c r="C6" s="16"/>
      <c r="D6" s="17"/>
      <c r="E6" s="16" t="s">
        <v>59</v>
      </c>
      <c r="F6" s="330" t="s">
        <v>60</v>
      </c>
      <c r="G6" s="331"/>
      <c r="H6" s="332"/>
      <c r="I6" s="102" t="s">
        <v>59</v>
      </c>
    </row>
    <row r="7" spans="1:9" ht="15.75">
      <c r="A7" s="18"/>
      <c r="B7" s="19" t="s">
        <v>61</v>
      </c>
      <c r="C7" s="20"/>
      <c r="D7" s="21"/>
      <c r="E7" s="22"/>
      <c r="F7" s="23" t="s">
        <v>62</v>
      </c>
      <c r="G7" s="23" t="s">
        <v>63</v>
      </c>
      <c r="H7" s="23" t="s">
        <v>64</v>
      </c>
      <c r="I7" s="103"/>
    </row>
    <row r="8" spans="1:10" ht="13.5" customHeight="1">
      <c r="A8" s="24"/>
      <c r="B8" s="25" t="s">
        <v>65</v>
      </c>
      <c r="C8" s="26"/>
      <c r="D8" s="27"/>
      <c r="E8" s="28"/>
      <c r="F8" s="29"/>
      <c r="G8" s="30"/>
      <c r="H8" s="31"/>
      <c r="I8" s="104"/>
      <c r="J8" s="7"/>
    </row>
    <row r="9" spans="1:10" s="1" customFormat="1" ht="12" customHeight="1">
      <c r="A9" s="32" t="str">
        <f>ORÇAMENTO!A6</f>
        <v>1</v>
      </c>
      <c r="B9" s="33" t="str">
        <f>ORÇAMENTO!C6</f>
        <v>Fechamento em alambrado</v>
      </c>
      <c r="C9" s="34"/>
      <c r="D9" s="35"/>
      <c r="E9" s="36"/>
      <c r="F9" s="37"/>
      <c r="G9" s="37"/>
      <c r="H9" s="34"/>
      <c r="I9" s="105"/>
      <c r="J9" s="106"/>
    </row>
    <row r="10" spans="1:10" s="1" customFormat="1" ht="12" customHeight="1">
      <c r="A10" s="38" t="str">
        <f>ORÇAMENTO!A7</f>
        <v>1.1</v>
      </c>
      <c r="B10" s="39" t="s">
        <v>19</v>
      </c>
      <c r="C10" s="40">
        <f>ORÇAMENTO!E73</f>
        <v>90</v>
      </c>
      <c r="D10" s="41" t="s">
        <v>66</v>
      </c>
      <c r="E10" s="42">
        <f>ORÇAMENTO!F73</f>
        <v>17.07</v>
      </c>
      <c r="F10" s="43">
        <f>$I$10/2</f>
        <v>768.15</v>
      </c>
      <c r="G10" s="43">
        <f>$I$10/2</f>
        <v>768.15</v>
      </c>
      <c r="H10" s="43">
        <f>$I$10/3</f>
        <v>512.1</v>
      </c>
      <c r="I10" s="107">
        <f>C10*E10</f>
        <v>1536.3</v>
      </c>
      <c r="J10" s="106"/>
    </row>
    <row r="11" spans="1:10" s="1" customFormat="1" ht="4.5" customHeight="1">
      <c r="A11" s="44"/>
      <c r="B11" s="45"/>
      <c r="C11" s="40"/>
      <c r="D11" s="41"/>
      <c r="E11" s="42"/>
      <c r="F11" s="46"/>
      <c r="G11" s="46"/>
      <c r="H11" s="47"/>
      <c r="I11" s="107"/>
      <c r="J11" s="106"/>
    </row>
    <row r="12" spans="1:10" s="1" customFormat="1" ht="12" customHeight="1">
      <c r="A12" s="38" t="s">
        <v>67</v>
      </c>
      <c r="B12" s="39" t="s">
        <v>23</v>
      </c>
      <c r="C12" s="40">
        <v>3000</v>
      </c>
      <c r="D12" s="41" t="s">
        <v>24</v>
      </c>
      <c r="E12" s="42">
        <f>ORÇAMENTO!F74</f>
        <v>11.45</v>
      </c>
      <c r="F12" s="48">
        <f>$I$12/3</f>
        <v>11450</v>
      </c>
      <c r="G12" s="48">
        <f>$I$12/3</f>
        <v>11450</v>
      </c>
      <c r="H12" s="48">
        <f>$I$12/3</f>
        <v>11450</v>
      </c>
      <c r="I12" s="107">
        <f>C12*E12</f>
        <v>34350</v>
      </c>
      <c r="J12" s="106"/>
    </row>
    <row r="13" spans="1:10" s="1" customFormat="1" ht="4.5" customHeight="1">
      <c r="A13" s="49"/>
      <c r="B13" s="39"/>
      <c r="C13" s="50"/>
      <c r="D13" s="51"/>
      <c r="E13" s="52"/>
      <c r="F13" s="53"/>
      <c r="G13" s="53"/>
      <c r="H13" s="53"/>
      <c r="I13" s="108"/>
      <c r="J13" s="106"/>
    </row>
    <row r="14" spans="1:10" s="1" customFormat="1" ht="12" customHeight="1">
      <c r="A14" s="54" t="s">
        <v>68</v>
      </c>
      <c r="B14" s="39" t="s">
        <v>27</v>
      </c>
      <c r="C14" s="50">
        <v>90</v>
      </c>
      <c r="D14" s="41" t="s">
        <v>66</v>
      </c>
      <c r="E14" s="52">
        <f>ORÇAMENTO!F75</f>
        <v>443.9</v>
      </c>
      <c r="F14" s="48">
        <f>$I$14/3</f>
        <v>13317</v>
      </c>
      <c r="G14" s="48">
        <f>$I$14/3</f>
        <v>13317</v>
      </c>
      <c r="H14" s="48">
        <f>$I$14/3</f>
        <v>13317</v>
      </c>
      <c r="I14" s="107">
        <f>C14*E14</f>
        <v>39951</v>
      </c>
      <c r="J14" s="106"/>
    </row>
    <row r="15" spans="1:10" s="1" customFormat="1" ht="4.5" customHeight="1">
      <c r="A15" s="49"/>
      <c r="B15" s="39"/>
      <c r="C15" s="50"/>
      <c r="D15" s="51"/>
      <c r="E15" s="52"/>
      <c r="F15" s="55"/>
      <c r="G15" s="55"/>
      <c r="H15" s="55"/>
      <c r="I15" s="108"/>
      <c r="J15" s="106"/>
    </row>
    <row r="16" spans="1:10" s="1" customFormat="1" ht="12" customHeight="1">
      <c r="A16" s="54" t="s">
        <v>69</v>
      </c>
      <c r="B16" s="39" t="s">
        <v>30</v>
      </c>
      <c r="C16" s="50">
        <v>90</v>
      </c>
      <c r="D16" s="41" t="s">
        <v>66</v>
      </c>
      <c r="E16" s="52">
        <f>ORÇAMENTO!F76</f>
        <v>85.87</v>
      </c>
      <c r="F16" s="48">
        <f>$I$16/3</f>
        <v>2576.1</v>
      </c>
      <c r="G16" s="48">
        <f>$I$16/3</f>
        <v>2576.1</v>
      </c>
      <c r="H16" s="48">
        <f>$I$16/3</f>
        <v>2576.1</v>
      </c>
      <c r="I16" s="107">
        <f>C16*E16</f>
        <v>7728.3</v>
      </c>
      <c r="J16" s="106"/>
    </row>
    <row r="17" spans="1:10" s="1" customFormat="1" ht="4.5" customHeight="1">
      <c r="A17" s="49"/>
      <c r="B17" s="39"/>
      <c r="C17" s="50"/>
      <c r="D17" s="51"/>
      <c r="E17" s="52"/>
      <c r="F17" s="55"/>
      <c r="G17" s="55"/>
      <c r="H17" s="56"/>
      <c r="I17" s="108"/>
      <c r="J17" s="106"/>
    </row>
    <row r="18" spans="1:10" s="1" customFormat="1" ht="12" customHeight="1">
      <c r="A18" s="54" t="s">
        <v>70</v>
      </c>
      <c r="B18" s="39" t="s">
        <v>33</v>
      </c>
      <c r="C18" s="50">
        <v>600</v>
      </c>
      <c r="D18" s="51" t="s">
        <v>34</v>
      </c>
      <c r="E18" s="52">
        <f>ORÇAMENTO!F77</f>
        <v>65.75</v>
      </c>
      <c r="F18" s="48">
        <f>$I$18/2</f>
        <v>19725</v>
      </c>
      <c r="G18" s="48">
        <f>$I$18/2</f>
        <v>19725</v>
      </c>
      <c r="H18" s="48">
        <f>$I$18/2</f>
        <v>19725</v>
      </c>
      <c r="I18" s="107">
        <f>C18*E18</f>
        <v>39450</v>
      </c>
      <c r="J18" s="106"/>
    </row>
    <row r="19" spans="1:10" s="1" customFormat="1" ht="4.5" customHeight="1">
      <c r="A19" s="49"/>
      <c r="B19" s="39"/>
      <c r="C19" s="50"/>
      <c r="D19" s="51"/>
      <c r="E19" s="52"/>
      <c r="F19" s="55"/>
      <c r="G19" s="55"/>
      <c r="H19" s="53"/>
      <c r="I19" s="108"/>
      <c r="J19" s="106"/>
    </row>
    <row r="20" spans="1:10" s="1" customFormat="1" ht="12" customHeight="1">
      <c r="A20" s="54" t="s">
        <v>71</v>
      </c>
      <c r="B20" s="39" t="s">
        <v>37</v>
      </c>
      <c r="C20" s="50">
        <v>1500</v>
      </c>
      <c r="D20" s="51" t="s">
        <v>34</v>
      </c>
      <c r="E20" s="52">
        <f>ORÇAMENTO!F78</f>
        <v>214.19</v>
      </c>
      <c r="F20" s="48">
        <f>$I$20/3</f>
        <v>107095</v>
      </c>
      <c r="G20" s="48">
        <f>$I$20/3</f>
        <v>107095</v>
      </c>
      <c r="H20" s="48">
        <f>$I$20/3</f>
        <v>107095</v>
      </c>
      <c r="I20" s="107">
        <f>C20*E20</f>
        <v>321285</v>
      </c>
      <c r="J20" s="106"/>
    </row>
    <row r="21" spans="1:10" s="1" customFormat="1" ht="4.5" customHeight="1">
      <c r="A21" s="49"/>
      <c r="B21" s="57"/>
      <c r="C21" s="50"/>
      <c r="D21" s="51"/>
      <c r="E21" s="52"/>
      <c r="F21" s="55"/>
      <c r="G21" s="55"/>
      <c r="H21" s="55"/>
      <c r="I21" s="108"/>
      <c r="J21" s="106"/>
    </row>
    <row r="22" spans="1:10" s="1" customFormat="1" ht="12" customHeight="1" hidden="1">
      <c r="A22" s="54"/>
      <c r="B22" s="58"/>
      <c r="C22" s="50"/>
      <c r="D22" s="51"/>
      <c r="E22" s="52"/>
      <c r="F22" s="48"/>
      <c r="G22" s="40"/>
      <c r="H22" s="59"/>
      <c r="I22" s="108"/>
      <c r="J22" s="106"/>
    </row>
    <row r="23" spans="1:10" s="1" customFormat="1" ht="4.5" customHeight="1">
      <c r="A23" s="49"/>
      <c r="B23" s="57"/>
      <c r="C23" s="50"/>
      <c r="D23" s="51"/>
      <c r="E23" s="52"/>
      <c r="I23" s="108"/>
      <c r="J23" s="106"/>
    </row>
    <row r="24" spans="1:10" s="1" customFormat="1" ht="12" customHeight="1">
      <c r="A24" s="60"/>
      <c r="B24" s="61"/>
      <c r="C24" s="62"/>
      <c r="D24" s="63"/>
      <c r="E24" s="64"/>
      <c r="F24" s="65"/>
      <c r="G24" s="34"/>
      <c r="H24" s="34"/>
      <c r="I24" s="109"/>
      <c r="J24" s="106"/>
    </row>
    <row r="25" spans="1:10" s="1" customFormat="1" ht="12" customHeight="1">
      <c r="A25" s="54"/>
      <c r="B25" s="58"/>
      <c r="C25" s="50"/>
      <c r="D25" s="51"/>
      <c r="E25" s="52"/>
      <c r="F25" s="48"/>
      <c r="G25" s="40"/>
      <c r="H25" s="59"/>
      <c r="I25" s="108"/>
      <c r="J25" s="106"/>
    </row>
    <row r="26" spans="1:10" s="1" customFormat="1" ht="4.5" customHeight="1">
      <c r="A26" s="49"/>
      <c r="B26" s="57"/>
      <c r="C26" s="50"/>
      <c r="D26" s="51"/>
      <c r="E26" s="52"/>
      <c r="F26" s="55"/>
      <c r="G26" s="55"/>
      <c r="H26" s="53"/>
      <c r="I26" s="108"/>
      <c r="J26" s="106"/>
    </row>
    <row r="27" spans="1:10" s="1" customFormat="1" ht="12" customHeight="1">
      <c r="A27" s="54"/>
      <c r="B27" s="58"/>
      <c r="C27" s="50"/>
      <c r="D27" s="51"/>
      <c r="E27" s="52"/>
      <c r="F27" s="48"/>
      <c r="G27" s="40"/>
      <c r="H27" s="59"/>
      <c r="I27" s="108"/>
      <c r="J27" s="106"/>
    </row>
    <row r="28" spans="1:10" s="1" customFormat="1" ht="4.5" customHeight="1">
      <c r="A28" s="49"/>
      <c r="B28" s="57"/>
      <c r="C28" s="50"/>
      <c r="D28" s="51"/>
      <c r="E28" s="52"/>
      <c r="F28" s="55"/>
      <c r="G28" s="55"/>
      <c r="H28" s="53"/>
      <c r="I28" s="108"/>
      <c r="J28" s="106"/>
    </row>
    <row r="29" spans="1:10" ht="19.5" customHeight="1">
      <c r="A29" s="66"/>
      <c r="B29" s="67" t="s">
        <v>10</v>
      </c>
      <c r="C29" s="68"/>
      <c r="D29" s="69"/>
      <c r="E29" s="70">
        <f>SUM(E9:E28)</f>
        <v>838.23</v>
      </c>
      <c r="F29" s="70">
        <f>SUM(F10:F27)</f>
        <v>154931.25</v>
      </c>
      <c r="G29" s="71">
        <f>SUM(G10:G27)</f>
        <v>154931.25</v>
      </c>
      <c r="H29" s="72">
        <f>SUM(H10:H27)</f>
        <v>154675.2</v>
      </c>
      <c r="I29" s="110">
        <f>SUM(I10:I27)</f>
        <v>444300.6</v>
      </c>
      <c r="J29" s="99"/>
    </row>
    <row r="30" spans="1:10" ht="19.5" customHeight="1">
      <c r="A30" s="66"/>
      <c r="B30" s="67" t="s">
        <v>72</v>
      </c>
      <c r="C30" s="68"/>
      <c r="D30" s="69"/>
      <c r="E30" s="73">
        <f>E29*0.2034</f>
        <v>170.495982</v>
      </c>
      <c r="F30" s="74">
        <f>F29*0.2034</f>
        <v>31513.01625</v>
      </c>
      <c r="G30" s="75">
        <f>G29*0.2034</f>
        <v>31513.01625</v>
      </c>
      <c r="H30" s="76">
        <f>H29*0.2034</f>
        <v>31460.935680000002</v>
      </c>
      <c r="I30" s="73">
        <f>I29*0.2034</f>
        <v>90370.74204</v>
      </c>
      <c r="J30" s="94"/>
    </row>
    <row r="31" spans="1:9" ht="19.5" customHeight="1">
      <c r="A31" s="333" t="s">
        <v>73</v>
      </c>
      <c r="B31" s="334"/>
      <c r="C31" s="334"/>
      <c r="D31" s="335"/>
      <c r="E31" s="77">
        <f>SUM(E29:E30)</f>
        <v>1008.725982</v>
      </c>
      <c r="F31" s="77">
        <f>SUM(F29:F30)</f>
        <v>186444.26625</v>
      </c>
      <c r="G31" s="78">
        <f>SUM(G29:G30)</f>
        <v>186444.26625</v>
      </c>
      <c r="H31" s="79">
        <f>SUM(H29:H30)</f>
        <v>186136.13568</v>
      </c>
      <c r="I31" s="77">
        <f>SUM(I29:I30)</f>
        <v>534671.34204</v>
      </c>
    </row>
    <row r="32" spans="1:9" ht="24.75" customHeight="1">
      <c r="A32" s="80"/>
      <c r="B32" s="334" t="s">
        <v>74</v>
      </c>
      <c r="C32" s="334"/>
      <c r="D32" s="334"/>
      <c r="E32" s="81"/>
      <c r="F32" s="82">
        <f>SUM(F31)</f>
        <v>186444.26625</v>
      </c>
      <c r="G32" s="83">
        <f>SUM(G29:G30)</f>
        <v>186444.26625</v>
      </c>
      <c r="H32" s="84">
        <f>H31</f>
        <v>186136.13568</v>
      </c>
      <c r="I32" s="111">
        <f>I31</f>
        <v>534671.34204</v>
      </c>
    </row>
    <row r="33" spans="5:7" ht="7.5" customHeight="1">
      <c r="E33" s="85"/>
      <c r="F33" s="85"/>
      <c r="G33" s="85"/>
    </row>
    <row r="34" spans="5:7" ht="7.5" customHeight="1">
      <c r="E34" s="85"/>
      <c r="F34" s="85"/>
      <c r="G34" s="85"/>
    </row>
    <row r="35" spans="5:7" ht="7.5" customHeight="1">
      <c r="E35" s="85"/>
      <c r="F35" s="85"/>
      <c r="G35" s="85"/>
    </row>
    <row r="36" spans="5:7" ht="7.5" customHeight="1">
      <c r="E36" s="85"/>
      <c r="F36" s="85"/>
      <c r="G36" s="85"/>
    </row>
    <row r="37" ht="7.5" customHeight="1"/>
    <row r="38" spans="2:10" ht="7.5" customHeight="1">
      <c r="B38" s="8"/>
      <c r="E38" s="86"/>
      <c r="F38" s="86"/>
      <c r="G38" s="86"/>
      <c r="H38" s="87"/>
      <c r="I38" s="94"/>
      <c r="J38" s="94"/>
    </row>
    <row r="39" spans="2:10" ht="12.75">
      <c r="B39" s="88"/>
      <c r="E39" s="8"/>
      <c r="F39" s="8"/>
      <c r="G39" s="8"/>
      <c r="H39" s="89" t="s">
        <v>42</v>
      </c>
      <c r="I39" s="86"/>
      <c r="J39" s="86"/>
    </row>
    <row r="40" spans="2:10" ht="12.75">
      <c r="B40" s="90"/>
      <c r="C40" s="91"/>
      <c r="D40" s="91"/>
      <c r="E40" s="92"/>
      <c r="F40" s="92"/>
      <c r="G40" s="92"/>
      <c r="H40" s="93" t="s">
        <v>75</v>
      </c>
      <c r="I40" s="112"/>
      <c r="J40" s="112"/>
    </row>
    <row r="41" spans="1:8" ht="12.75">
      <c r="A41" s="94"/>
      <c r="B41" s="95"/>
      <c r="C41" s="96"/>
      <c r="D41" s="96"/>
      <c r="E41" s="96"/>
      <c r="F41" s="96"/>
      <c r="G41" s="96"/>
      <c r="H41" s="97" t="s">
        <v>76</v>
      </c>
    </row>
    <row r="42" spans="1:8" ht="15.75">
      <c r="A42" s="94"/>
      <c r="B42" s="98"/>
      <c r="C42" s="99"/>
      <c r="D42" s="99"/>
      <c r="E42" s="99"/>
      <c r="F42" s="99"/>
      <c r="G42" s="99"/>
      <c r="H42" s="94"/>
    </row>
    <row r="43" spans="1:8" ht="12.75">
      <c r="A43" s="94"/>
      <c r="B43"/>
      <c r="C43"/>
      <c r="D43"/>
      <c r="E43"/>
      <c r="F43"/>
      <c r="G43"/>
      <c r="H43"/>
    </row>
    <row r="44" spans="1:8" ht="12.75">
      <c r="A44" s="94"/>
      <c r="B44"/>
      <c r="C44"/>
      <c r="D44"/>
      <c r="E44"/>
      <c r="F44"/>
      <c r="G44"/>
      <c r="H44"/>
    </row>
    <row r="45" spans="1:8" ht="12.75">
      <c r="A45" s="94"/>
      <c r="B45"/>
      <c r="C45"/>
      <c r="D45"/>
      <c r="E45"/>
      <c r="F45"/>
      <c r="G45"/>
      <c r="H45"/>
    </row>
    <row r="46" spans="1:8" ht="12.75">
      <c r="A46" s="94"/>
      <c r="B46"/>
      <c r="C46"/>
      <c r="D46"/>
      <c r="E46"/>
      <c r="F46"/>
      <c r="G46"/>
      <c r="H46"/>
    </row>
    <row r="47" spans="1:8" ht="12.75">
      <c r="A47" s="94"/>
      <c r="B47"/>
      <c r="C47"/>
      <c r="D47"/>
      <c r="E47"/>
      <c r="F47"/>
      <c r="G47"/>
      <c r="H47"/>
    </row>
    <row r="48" spans="1:8" ht="12.75">
      <c r="A48" s="94"/>
      <c r="B48"/>
      <c r="C48"/>
      <c r="D48"/>
      <c r="E48"/>
      <c r="F48"/>
      <c r="G48"/>
      <c r="H48"/>
    </row>
    <row r="49" spans="1:8" ht="12.75">
      <c r="A49" s="94"/>
      <c r="B49"/>
      <c r="C49"/>
      <c r="D49"/>
      <c r="E49"/>
      <c r="F49"/>
      <c r="G49"/>
      <c r="H49"/>
    </row>
    <row r="50" spans="1:8" ht="12.75">
      <c r="A50" s="94"/>
      <c r="B50"/>
      <c r="C50"/>
      <c r="D50"/>
      <c r="E50"/>
      <c r="F50"/>
      <c r="G50"/>
      <c r="H50"/>
    </row>
    <row r="51" spans="1:8" ht="18.75">
      <c r="A51" s="100"/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</sheetData>
  <sheetProtection/>
  <mergeCells count="11">
    <mergeCell ref="F5:H5"/>
    <mergeCell ref="K5:O5"/>
    <mergeCell ref="F6:H6"/>
    <mergeCell ref="A31:D31"/>
    <mergeCell ref="B32:D32"/>
    <mergeCell ref="F1:I1"/>
    <mergeCell ref="B2:E2"/>
    <mergeCell ref="F2:I2"/>
    <mergeCell ref="B3:E3"/>
    <mergeCell ref="F3:I3"/>
    <mergeCell ref="F4:I4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52" r:id="rId2"/>
  <rowBreaks count="2" manualBreakCount="2">
    <brk id="45" max="10" man="1"/>
    <brk id="11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Diego Vido Gomes</cp:lastModifiedBy>
  <cp:lastPrinted>2023-10-04T13:28:04Z</cp:lastPrinted>
  <dcterms:created xsi:type="dcterms:W3CDTF">2010-03-25T19:09:26Z</dcterms:created>
  <dcterms:modified xsi:type="dcterms:W3CDTF">2023-10-20T17:37:16Z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1046-12.2.0.13215</vt:lpwstr>
  </property>
  <property fmtid="{D5CDD505-2E9C-101B-9397-08002B2CF9AE}" pid="3" name="ICV">
    <vt:lpwstr>78B7AA49E499499D8CF18D18029C780E_13</vt:lpwstr>
  </property>
</Properties>
</file>