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1570" windowHeight="7740" tabRatio="689" activeTab="0"/>
  </bookViews>
  <sheets>
    <sheet name="RECAPEAMENTO" sheetId="1" r:id="rId1"/>
    <sheet name="Cronograma Prefeitura" sheetId="2" r:id="rId2"/>
    <sheet name="Cronograma Convênio" sheetId="3" r:id="rId3"/>
  </sheets>
  <definedNames>
    <definedName name="_xlfn._ONEDARRAY" hidden="1">#NAME?</definedName>
    <definedName name="_xlfn._SORT" hidden="1">#NAME?</definedName>
    <definedName name="_xlnm.Print_Area" localSheetId="1">'Cronograma Prefeitura'!$A$1:$G$35</definedName>
    <definedName name="_xlnm.Print_Area" localSheetId="0">'RECAPEAMENTO'!$A$1:$G$76</definedName>
    <definedName name="_xlnm.Print_Titles" localSheetId="0">'RECAPEAMENTO'!$1:$5</definedName>
  </definedNames>
  <calcPr fullCalcOnLoad="1"/>
</workbook>
</file>

<file path=xl/sharedStrings.xml><?xml version="1.0" encoding="utf-8"?>
<sst xmlns="http://schemas.openxmlformats.org/spreadsheetml/2006/main" count="241" uniqueCount="152">
  <si>
    <t>ITEM</t>
  </si>
  <si>
    <t>QUANT.</t>
  </si>
  <si>
    <t>UNID.</t>
  </si>
  <si>
    <t>PREFEITURA MUNICIPAL DE SANTO ANTONIO DE POSSE - SP</t>
  </si>
  <si>
    <t>PLANILHA ORÇAMENTÁRIA</t>
  </si>
  <si>
    <t>TOTAL (R$)</t>
  </si>
  <si>
    <t>54.03.230</t>
  </si>
  <si>
    <t>Imprimação betuminosa ligante</t>
  </si>
  <si>
    <t>54.03.210</t>
  </si>
  <si>
    <t>01.20.280</t>
  </si>
  <si>
    <t>Levantamento planimétrico de área pavimentada para veículo e pedestre</t>
  </si>
  <si>
    <t>02.08.020</t>
  </si>
  <si>
    <t>Placa de identificação para obra</t>
  </si>
  <si>
    <t>03.01.260</t>
  </si>
  <si>
    <t>Demolição mecanizada de sarjeta ou sarjetão, inclusive fragmentação, carregamento, transporte até 1 quilômetro e descarregamento</t>
  </si>
  <si>
    <t>10.02.020</t>
  </si>
  <si>
    <t>54.06.170</t>
  </si>
  <si>
    <t>Sarjeta ou sarjetão moldado no local, tipo PMSP em concreto com fck 25 MPa</t>
  </si>
  <si>
    <t>VALOR UNIT</t>
  </si>
  <si>
    <t>Serviços complementares</t>
  </si>
  <si>
    <t>2.1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</si>
  <si>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</si>
  <si>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</si>
  <si>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</si>
  <si>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</si>
  <si>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</si>
  <si>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</si>
  <si>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</si>
  <si>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</si>
  <si>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</si>
  <si>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</si>
  <si>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</si>
  <si>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</si>
  <si>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</si>
  <si>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</si>
  <si>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Subtotal item 5 (R$)</t>
  </si>
  <si>
    <t>Subtotal item 4 (R$)</t>
  </si>
  <si>
    <t>Subtotal item 3 (R$)</t>
  </si>
  <si>
    <t>Subtotal item 2 (R$)</t>
  </si>
  <si>
    <t>TOTAL GERAL COM BDI (19,60%) (R$)</t>
  </si>
  <si>
    <t>TOTAL SEM BDI (R$)</t>
  </si>
  <si>
    <t>1.1</t>
  </si>
  <si>
    <t>2.2</t>
  </si>
  <si>
    <t>ENG. LEONARDO DA SILVA GRANZIERA</t>
  </si>
  <si>
    <t>MUNICÍPIO DE SANTO ANTONIO DE POSSE - SP</t>
  </si>
  <si>
    <t>CREA nº 506 919 4055</t>
  </si>
  <si>
    <t xml:space="preserve">                   JOÃO LEANDRO LOLLI</t>
  </si>
  <si>
    <t xml:space="preserve">                   PREFEITO MUNICIPAL</t>
  </si>
  <si>
    <t>m²</t>
  </si>
  <si>
    <t>m³</t>
  </si>
  <si>
    <t>Camada de rolamento em concreto betuminoso usinado quente ‐ CBUQ</t>
  </si>
  <si>
    <t>PINTURA DE SÍMBOLOS E TEXTOS COM TINTA ACRÍLICA, DEMARCAÇÃO COM FITA ADESIVA E APLICAÇÃO COM ROLO.</t>
  </si>
  <si>
    <t xml:space="preserve"> Armadura em tela soldada de aço</t>
  </si>
  <si>
    <t>kg</t>
  </si>
  <si>
    <t>CRONOGRAMA FÍSICO-FINANCEIRO DE DESEMBOLSO</t>
  </si>
  <si>
    <t>GOVERNO DO ESTADO DE SÃO PAULO</t>
  </si>
  <si>
    <t>SECRETARIA DE GOVERNO E RELAÇÕES INSTITUCIONAIS</t>
  </si>
  <si>
    <t>MUNICÍPIO</t>
  </si>
  <si>
    <t>Santo Antônio de Posse/ SP</t>
  </si>
  <si>
    <t>OBRA:</t>
  </si>
  <si>
    <t>PRAZO PROPOSTO</t>
  </si>
  <si>
    <t xml:space="preserve">DATA BASE: </t>
  </si>
  <si>
    <t>INÍCIO: 30 dias da data da assinatura do convênio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</si>
  <si>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</si>
  <si>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SERVIÇOS</t>
  </si>
  <si>
    <t>UNIDADE</t>
  </si>
  <si>
    <t>1a. ETAPA</t>
  </si>
  <si>
    <t>2a. ETAPA</t>
  </si>
  <si>
    <t>3a. ETAPA</t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</si>
  <si>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</si>
  <si>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</si>
  <si>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>TOTAL</t>
  </si>
  <si>
    <t xml:space="preserve"> </t>
  </si>
  <si>
    <r>
      <t xml:space="preserve">PRAZO DE LIBERAÇÃO:                       </t>
    </r>
    <r>
      <rPr>
        <sz val="8"/>
        <rFont val="Times New Roman"/>
        <family val="1"/>
      </rPr>
      <t>em até 30 dias após a expedição da ordem de serviço.</t>
    </r>
  </si>
  <si>
    <r>
      <t xml:space="preserve">PRAZO DE EXECUÇÃO:               690 </t>
    </r>
    <r>
      <rPr>
        <sz val="8"/>
        <rFont val="Times New Roman"/>
        <family val="1"/>
      </rPr>
      <t>dias</t>
    </r>
  </si>
  <si>
    <t>m2</t>
  </si>
  <si>
    <t>R$</t>
  </si>
  <si>
    <t>RECURSOS ESTADUAIS</t>
  </si>
  <si>
    <t xml:space="preserve">RECURSOS PRÓPRIOS </t>
  </si>
  <si>
    <t xml:space="preserve">T O T A L </t>
  </si>
  <si>
    <t>ASSINATURA: _______________________________</t>
  </si>
  <si>
    <t>CREA: 0605058496</t>
  </si>
  <si>
    <t>Engº Leonardo da Silva Granziera</t>
  </si>
  <si>
    <t>CRONOGRAMA FÍSICO- FINANCEIRO</t>
  </si>
  <si>
    <t>DESCRIÇÃO DAS</t>
  </si>
  <si>
    <t>VALOR</t>
  </si>
  <si>
    <t>PRAZO DE EXECUÇÃO DA OBRA</t>
  </si>
  <si>
    <t>ATIVIDADES</t>
  </si>
  <si>
    <t>(R$)</t>
  </si>
  <si>
    <t>SERVIÇOS GERAIS MAT+M.O.</t>
  </si>
  <si>
    <t>1º MÊS</t>
  </si>
  <si>
    <t>2º MÊS</t>
  </si>
  <si>
    <t>3º MÊS</t>
  </si>
  <si>
    <t xml:space="preserve">           TOTAL GERAL COM BDI (R$)</t>
  </si>
  <si>
    <t xml:space="preserve"> JOÃO LEANDRO LOLLI</t>
  </si>
  <si>
    <t>PREFEITO MUNICIPAL</t>
  </si>
  <si>
    <t>SECRETÁRIO MUNICIPAL DE DESENVOLVIMENTO URBANO</t>
  </si>
  <si>
    <t>CÓDIGO CDHU/SINAPI</t>
  </si>
  <si>
    <t xml:space="preserve">54.06.040 </t>
  </si>
  <si>
    <t>m</t>
  </si>
  <si>
    <t>M3</t>
  </si>
  <si>
    <t>54.01.400</t>
  </si>
  <si>
    <t>M2</t>
  </si>
  <si>
    <t>Rua Capitão Andrade</t>
  </si>
  <si>
    <t>Rua Enore Mazzoni</t>
  </si>
  <si>
    <t>Rua José Henrique Maldonado Lopes</t>
  </si>
  <si>
    <t>2.5</t>
  </si>
  <si>
    <t>2.6</t>
  </si>
  <si>
    <t>2.7</t>
  </si>
  <si>
    <t>Abertura de caixa até 25 cm, inclui escavação, compactação, transporte e preparo do sub‐leito</t>
  </si>
  <si>
    <t>49.12.120</t>
  </si>
  <si>
    <t>Chaminé para poço de visita tipo PMSP em alvenaria, diâmetro interno
70 cm ‐ pescoço</t>
  </si>
  <si>
    <t>M</t>
  </si>
  <si>
    <t>2.8</t>
  </si>
  <si>
    <t>4.5</t>
  </si>
  <si>
    <t>5.5</t>
  </si>
  <si>
    <t>5.6</t>
  </si>
  <si>
    <t>5.7</t>
  </si>
  <si>
    <t>Rua Olivar Siqueira Cezar</t>
  </si>
  <si>
    <t>Rua Antonio Picolomini</t>
  </si>
  <si>
    <t xml:space="preserve">           MUNICÍPIO DE SANTO ANTONIO DE POSSE - SP</t>
  </si>
  <si>
    <t>6.1</t>
  </si>
  <si>
    <t>6.2</t>
  </si>
  <si>
    <t>6.3</t>
  </si>
  <si>
    <t>6.4</t>
  </si>
  <si>
    <t>6.5</t>
  </si>
  <si>
    <t>Subtotal item 6 (R$)</t>
  </si>
  <si>
    <t>7.1</t>
  </si>
  <si>
    <t>7.2</t>
  </si>
  <si>
    <t>7.3</t>
  </si>
  <si>
    <t>7.4</t>
  </si>
  <si>
    <t>Subtotal item 7 (R$)</t>
  </si>
  <si>
    <t>OBRA: RECAPEAMENTO ASFÁLTICO NA RUA IRACIDIO SEMEGHINI E OUTRAS</t>
  </si>
  <si>
    <t>RESPONSÁVEL TECNICO</t>
  </si>
  <si>
    <t>BDI ADOTADO (19,60%)</t>
  </si>
  <si>
    <t xml:space="preserve">      PREFEITURA MUNICIPAL DE SANTO ANTONIO DE POSSE</t>
  </si>
  <si>
    <t>Estado de São Paulo</t>
  </si>
  <si>
    <t>(90DIAS)</t>
  </si>
  <si>
    <t>RECAPEAMENTO ASFÁLTICO NA RUA IRACIDIO SEMEGHINI E OUTRAS</t>
  </si>
  <si>
    <t>Recapeamento asfáltico na Rua Iracidio Semeghini e outras</t>
  </si>
  <si>
    <t>Recapeamento asfáltico na Rua Iracidio Semeghini e outras.</t>
  </si>
  <si>
    <t>7.5</t>
  </si>
  <si>
    <t xml:space="preserve">54.03.240 </t>
  </si>
  <si>
    <t>Imprimação betuminosa impermeabilizante</t>
  </si>
  <si>
    <t>2.9</t>
  </si>
  <si>
    <t>2.10</t>
  </si>
  <si>
    <t>DER 23.04.05.01</t>
  </si>
  <si>
    <t>SUB-BASE OU BASE ESTABILIZADA GRANULOMETRICAMENTE (ESP. 15 CM)</t>
  </si>
  <si>
    <t>DATA BASE: NOV/2023 - BOLETIM CDHU 192 BDI 19,60% -  SINAPI 12/2023 - DER 12/2023</t>
  </si>
  <si>
    <t>Rua Iracidio Semeghini / Rua Fabricio Lala Villalva</t>
  </si>
  <si>
    <t>Guia pré‐moldada reta tipo PMSP 100 ‐ fck 25 Mpa (incluso sarjeta)</t>
  </si>
  <si>
    <t>Santo Antônio de Posse, 02 de abril de 2024.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</si>
</sst>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_(&quot;Cr$&quot;* #,##0.00_);_(&quot;Cr$&quot;* \(#,##0.00\);_(&quot;Cr$&quot;* &quot;-&quot;??_);_(@_)"/>
    <numFmt numFmtId="180" formatCode="_(* #,##0.000_);_(* \(#,##0.000\);_(* &quot;-&quot;??_);_(@_)"/>
    <numFmt numFmtId="181" formatCode="[$-416]mmmm\-yy;@"/>
    <numFmt numFmtId="182" formatCode="&quot;R$&quot;\ #,##0.00"/>
    <numFmt numFmtId="183" formatCode="#,##0.0000"/>
    <numFmt numFmtId="184" formatCode="#,##0.000"/>
    <numFmt numFmtId="185" formatCode="_(&quot;R$ &quot;* #,##0.00_);_(&quot;R$ &quot;* \(#,##0.00\);_(&quot;R$ &quot;* &quot;-&quot;_);_(@_)"/>
    <numFmt numFmtId="186" formatCode="_(* #,##0.000000000000_);_(* \(#,##0.000000000000\);_(* &quot;-&quot;??_);_(@_)"/>
    <numFmt numFmtId="187" formatCode="0.000"/>
    <numFmt numFmtId="188" formatCode="_-* #,##0.000_-;\-* #,##0.000_-;_-* &quot;-&quot;??_-;_-@_-"/>
    <numFmt numFmtId="189" formatCode="[$-416]dddd\,\ d&quot; de &quot;mmmm&quot; de &quot;yyyy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0.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#,##0.00_ ;\-#,##0.00\ 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Georgia"/>
      <family val="1"/>
    </font>
    <font>
      <b/>
      <sz val="10"/>
      <name val="Times New Roman"/>
      <family val="1"/>
    </font>
    <font>
      <sz val="9.5"/>
      <name val="Georgia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BaskervilleT"/>
      <family val="0"/>
    </font>
    <font>
      <sz val="11"/>
      <name val="MS Sans Serif"/>
      <family val="2"/>
    </font>
    <font>
      <b/>
      <sz val="10"/>
      <color indexed="56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7" fillId="28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0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9" fillId="0" borderId="20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7" fillId="0" borderId="25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3" fillId="0" borderId="23" xfId="0" applyFont="1" applyBorder="1" applyAlignment="1">
      <alignment vertical="top"/>
    </xf>
    <xf numFmtId="0" fontId="15" fillId="0" borderId="24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9" fillId="32" borderId="26" xfId="0" applyFont="1" applyFill="1" applyBorder="1" applyAlignment="1">
      <alignment horizontal="left" vertical="center"/>
    </xf>
    <xf numFmtId="0" fontId="7" fillId="32" borderId="27" xfId="0" applyFont="1" applyFill="1" applyBorder="1" applyAlignment="1">
      <alignment/>
    </xf>
    <xf numFmtId="0" fontId="13" fillId="32" borderId="28" xfId="0" applyFont="1" applyFill="1" applyBorder="1" applyAlignment="1">
      <alignment horizontal="center"/>
    </xf>
    <xf numFmtId="4" fontId="7" fillId="32" borderId="17" xfId="0" applyNumberFormat="1" applyFont="1" applyFill="1" applyBorder="1" applyAlignment="1">
      <alignment horizontal="center"/>
    </xf>
    <xf numFmtId="4" fontId="7" fillId="32" borderId="13" xfId="0" applyNumberFormat="1" applyFont="1" applyFill="1" applyBorder="1" applyAlignment="1">
      <alignment/>
    </xf>
    <xf numFmtId="4" fontId="7" fillId="32" borderId="24" xfId="0" applyNumberFormat="1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24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Continuous"/>
    </xf>
    <xf numFmtId="181" fontId="12" fillId="0" borderId="0" xfId="0" applyNumberFormat="1" applyFont="1" applyBorder="1" applyAlignment="1">
      <alignment horizontal="center"/>
    </xf>
    <xf numFmtId="181" fontId="12" fillId="0" borderId="2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181" fontId="12" fillId="0" borderId="33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6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13" fillId="0" borderId="31" xfId="0" applyNumberFormat="1" applyFont="1" applyBorder="1" applyAlignment="1">
      <alignment horizontal="center"/>
    </xf>
    <xf numFmtId="4" fontId="7" fillId="32" borderId="29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vertical="top"/>
    </xf>
    <xf numFmtId="4" fontId="7" fillId="0" borderId="35" xfId="0" applyNumberFormat="1" applyFont="1" applyBorder="1" applyAlignment="1">
      <alignment horizontal="center"/>
    </xf>
    <xf numFmtId="0" fontId="21" fillId="0" borderId="36" xfId="0" applyFont="1" applyBorder="1" applyAlignment="1">
      <alignment vertical="top"/>
    </xf>
    <xf numFmtId="4" fontId="17" fillId="0" borderId="35" xfId="0" applyNumberFormat="1" applyFont="1" applyBorder="1" applyAlignment="1">
      <alignment horizontal="center"/>
    </xf>
    <xf numFmtId="0" fontId="21" fillId="0" borderId="36" xfId="0" applyFont="1" applyBorder="1" applyAlignment="1">
      <alignment horizontal="right" vertical="top"/>
    </xf>
    <xf numFmtId="0" fontId="4" fillId="0" borderId="36" xfId="0" applyFont="1" applyBorder="1" applyAlignment="1">
      <alignment horizontal="right" vertical="top"/>
    </xf>
    <xf numFmtId="4" fontId="7" fillId="32" borderId="37" xfId="0" applyNumberFormat="1" applyFont="1" applyFill="1" applyBorder="1" applyAlignment="1">
      <alignment horizontal="center"/>
    </xf>
    <xf numFmtId="0" fontId="15" fillId="0" borderId="32" xfId="0" applyFont="1" applyBorder="1" applyAlignment="1">
      <alignment horizontal="left"/>
    </xf>
    <xf numFmtId="4" fontId="15" fillId="0" borderId="38" xfId="0" applyNumberFormat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4" fontId="13" fillId="0" borderId="38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15" fillId="0" borderId="2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0" xfId="0" applyFont="1" applyFill="1" applyAlignment="1">
      <alignment/>
    </xf>
    <xf numFmtId="39" fontId="4" fillId="0" borderId="0" xfId="0" applyNumberFormat="1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4" fontId="30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4" fontId="34" fillId="0" borderId="0" xfId="0" applyNumberFormat="1" applyFont="1" applyAlignment="1">
      <alignment vertical="center"/>
    </xf>
    <xf numFmtId="0" fontId="30" fillId="0" borderId="0" xfId="0" applyFont="1" applyAlignment="1">
      <alignment vertical="center" wrapText="1"/>
    </xf>
    <xf numFmtId="49" fontId="33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177" fontId="33" fillId="0" borderId="0" xfId="80" applyFont="1" applyAlignment="1">
      <alignment vertical="center"/>
    </xf>
    <xf numFmtId="177" fontId="34" fillId="0" borderId="0" xfId="80" applyFont="1" applyAlignment="1">
      <alignment vertical="center"/>
    </xf>
    <xf numFmtId="177" fontId="30" fillId="0" borderId="0" xfId="80" applyFont="1" applyAlignment="1">
      <alignment vertical="center"/>
    </xf>
    <xf numFmtId="49" fontId="38" fillId="30" borderId="43" xfId="0" applyNumberFormat="1" applyFont="1" applyFill="1" applyBorder="1" applyAlignment="1">
      <alignment horizontal="center" vertical="center"/>
    </xf>
    <xf numFmtId="49" fontId="38" fillId="30" borderId="44" xfId="0" applyNumberFormat="1" applyFont="1" applyFill="1" applyBorder="1" applyAlignment="1">
      <alignment horizontal="center" vertical="center" wrapText="1"/>
    </xf>
    <xf numFmtId="0" fontId="38" fillId="30" borderId="44" xfId="0" applyFont="1" applyFill="1" applyBorder="1" applyAlignment="1">
      <alignment horizontal="left" vertical="center" wrapText="1"/>
    </xf>
    <xf numFmtId="0" fontId="38" fillId="30" borderId="44" xfId="0" applyFont="1" applyFill="1" applyBorder="1" applyAlignment="1">
      <alignment horizontal="center" vertical="center"/>
    </xf>
    <xf numFmtId="4" fontId="38" fillId="30" borderId="44" xfId="80" applyNumberFormat="1" applyFont="1" applyFill="1" applyBorder="1" applyAlignment="1">
      <alignment horizontal="center" vertical="center"/>
    </xf>
    <xf numFmtId="177" fontId="38" fillId="30" borderId="44" xfId="80" applyFont="1" applyFill="1" applyBorder="1" applyAlignment="1">
      <alignment horizontal="center" vertical="center" wrapText="1"/>
    </xf>
    <xf numFmtId="4" fontId="38" fillId="30" borderId="45" xfId="80" applyNumberFormat="1" applyFont="1" applyFill="1" applyBorder="1" applyAlignment="1">
      <alignment horizontal="center" vertical="center"/>
    </xf>
    <xf numFmtId="0" fontId="38" fillId="34" borderId="46" xfId="0" applyFont="1" applyFill="1" applyBorder="1" applyAlignment="1">
      <alignment horizontal="center" vertical="center"/>
    </xf>
    <xf numFmtId="0" fontId="39" fillId="34" borderId="47" xfId="0" applyFont="1" applyFill="1" applyBorder="1" applyAlignment="1">
      <alignment horizontal="center" vertical="center" wrapText="1"/>
    </xf>
    <xf numFmtId="0" fontId="36" fillId="34" borderId="47" xfId="0" applyFont="1" applyFill="1" applyBorder="1" applyAlignment="1">
      <alignment horizontal="left" vertical="center" wrapText="1"/>
    </xf>
    <xf numFmtId="0" fontId="37" fillId="34" borderId="47" xfId="0" applyFont="1" applyFill="1" applyBorder="1" applyAlignment="1">
      <alignment horizontal="center" vertical="center" wrapText="1"/>
    </xf>
    <xf numFmtId="4" fontId="40" fillId="34" borderId="47" xfId="0" applyNumberFormat="1" applyFont="1" applyFill="1" applyBorder="1" applyAlignment="1">
      <alignment vertical="center"/>
    </xf>
    <xf numFmtId="177" fontId="40" fillId="34" borderId="47" xfId="80" applyFont="1" applyFill="1" applyBorder="1" applyAlignment="1">
      <alignment vertical="center"/>
    </xf>
    <xf numFmtId="4" fontId="40" fillId="34" borderId="48" xfId="0" applyNumberFormat="1" applyFont="1" applyFill="1" applyBorder="1" applyAlignment="1">
      <alignment vertical="center"/>
    </xf>
    <xf numFmtId="0" fontId="40" fillId="0" borderId="49" xfId="0" applyFont="1" applyBorder="1" applyAlignment="1">
      <alignment horizontal="center" vertical="center"/>
    </xf>
    <xf numFmtId="0" fontId="37" fillId="33" borderId="50" xfId="0" applyFont="1" applyFill="1" applyBorder="1" applyAlignment="1">
      <alignment horizontal="center" vertical="center" wrapText="1"/>
    </xf>
    <xf numFmtId="0" fontId="37" fillId="33" borderId="51" xfId="0" applyFont="1" applyFill="1" applyBorder="1" applyAlignment="1">
      <alignment horizontal="left" vertical="center" wrapText="1"/>
    </xf>
    <xf numFmtId="0" fontId="37" fillId="0" borderId="51" xfId="0" applyFont="1" applyFill="1" applyBorder="1" applyAlignment="1">
      <alignment horizontal="center" vertical="center" wrapText="1"/>
    </xf>
    <xf numFmtId="4" fontId="40" fillId="0" borderId="51" xfId="0" applyNumberFormat="1" applyFont="1" applyBorder="1" applyAlignment="1">
      <alignment vertical="center"/>
    </xf>
    <xf numFmtId="177" fontId="40" fillId="0" borderId="51" xfId="80" applyFont="1" applyBorder="1" applyAlignment="1">
      <alignment vertical="center"/>
    </xf>
    <xf numFmtId="4" fontId="38" fillId="0" borderId="52" xfId="0" applyNumberFormat="1" applyFont="1" applyBorder="1" applyAlignment="1">
      <alignment vertical="center"/>
    </xf>
    <xf numFmtId="0" fontId="38" fillId="34" borderId="53" xfId="0" applyFont="1" applyFill="1" applyBorder="1" applyAlignment="1">
      <alignment horizontal="center" vertical="center"/>
    </xf>
    <xf numFmtId="0" fontId="39" fillId="34" borderId="54" xfId="0" applyFont="1" applyFill="1" applyBorder="1" applyAlignment="1">
      <alignment horizontal="center" vertical="center" wrapText="1"/>
    </xf>
    <xf numFmtId="0" fontId="36" fillId="34" borderId="54" xfId="0" applyFont="1" applyFill="1" applyBorder="1" applyAlignment="1">
      <alignment horizontal="left" vertical="center" wrapText="1"/>
    </xf>
    <xf numFmtId="0" fontId="37" fillId="34" borderId="54" xfId="0" applyFont="1" applyFill="1" applyBorder="1" applyAlignment="1">
      <alignment horizontal="center" vertical="center" wrapText="1"/>
    </xf>
    <xf numFmtId="4" fontId="40" fillId="34" borderId="54" xfId="0" applyNumberFormat="1" applyFont="1" applyFill="1" applyBorder="1" applyAlignment="1">
      <alignment vertical="center"/>
    </xf>
    <xf numFmtId="177" fontId="40" fillId="34" borderId="54" xfId="80" applyFont="1" applyFill="1" applyBorder="1" applyAlignment="1">
      <alignment vertical="center"/>
    </xf>
    <xf numFmtId="4" fontId="40" fillId="34" borderId="55" xfId="0" applyNumberFormat="1" applyFont="1" applyFill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37" fillId="33" borderId="47" xfId="0" applyFont="1" applyFill="1" applyBorder="1" applyAlignment="1">
      <alignment horizontal="left" vertical="center" wrapText="1"/>
    </xf>
    <xf numFmtId="0" fontId="37" fillId="0" borderId="47" xfId="0" applyFont="1" applyFill="1" applyBorder="1" applyAlignment="1">
      <alignment horizontal="center" vertical="center" wrapText="1"/>
    </xf>
    <xf numFmtId="4" fontId="40" fillId="0" borderId="47" xfId="0" applyNumberFormat="1" applyFont="1" applyBorder="1" applyAlignment="1">
      <alignment vertical="center"/>
    </xf>
    <xf numFmtId="177" fontId="40" fillId="0" borderId="47" xfId="80" applyFont="1" applyBorder="1" applyAlignment="1">
      <alignment vertical="center"/>
    </xf>
    <xf numFmtId="4" fontId="40" fillId="0" borderId="48" xfId="0" applyNumberFormat="1" applyFont="1" applyBorder="1" applyAlignment="1">
      <alignment vertical="center"/>
    </xf>
    <xf numFmtId="0" fontId="37" fillId="33" borderId="47" xfId="0" applyFont="1" applyFill="1" applyBorder="1" applyAlignment="1">
      <alignment horizontal="center" vertical="center" wrapText="1"/>
    </xf>
    <xf numFmtId="177" fontId="40" fillId="0" borderId="47" xfId="80" applyFont="1" applyBorder="1" applyAlignment="1">
      <alignment horizontal="right" vertical="center"/>
    </xf>
    <xf numFmtId="0" fontId="40" fillId="0" borderId="47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vertical="center"/>
    </xf>
    <xf numFmtId="0" fontId="40" fillId="0" borderId="51" xfId="0" applyFont="1" applyBorder="1" applyAlignment="1">
      <alignment horizontal="center" vertical="center"/>
    </xf>
    <xf numFmtId="2" fontId="40" fillId="0" borderId="47" xfId="0" applyNumberFormat="1" applyFont="1" applyBorder="1" applyAlignment="1">
      <alignment vertical="center"/>
    </xf>
    <xf numFmtId="4" fontId="40" fillId="0" borderId="47" xfId="0" applyNumberFormat="1" applyFont="1" applyFill="1" applyBorder="1" applyAlignment="1">
      <alignment vertical="center"/>
    </xf>
    <xf numFmtId="49" fontId="40" fillId="0" borderId="47" xfId="0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23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37" fillId="0" borderId="23" xfId="0" applyFont="1" applyFill="1" applyBorder="1" applyAlignment="1">
      <alignment horizontal="center" vertical="center" wrapText="1"/>
    </xf>
    <xf numFmtId="177" fontId="40" fillId="0" borderId="23" xfId="80" applyFont="1" applyBorder="1" applyAlignment="1">
      <alignment horizontal="right" vertical="center"/>
    </xf>
    <xf numFmtId="4" fontId="40" fillId="0" borderId="33" xfId="0" applyNumberFormat="1" applyFont="1" applyBorder="1" applyAlignment="1">
      <alignment vertical="center"/>
    </xf>
    <xf numFmtId="0" fontId="40" fillId="34" borderId="46" xfId="0" applyFont="1" applyFill="1" applyBorder="1" applyAlignment="1">
      <alignment horizontal="center" vertical="center"/>
    </xf>
    <xf numFmtId="4" fontId="38" fillId="34" borderId="48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4" fontId="40" fillId="0" borderId="0" xfId="0" applyNumberFormat="1" applyFont="1" applyBorder="1" applyAlignment="1">
      <alignment vertical="center"/>
    </xf>
    <xf numFmtId="177" fontId="40" fillId="0" borderId="0" xfId="80" applyFont="1" applyFill="1" applyBorder="1" applyAlignment="1">
      <alignment vertical="center"/>
    </xf>
    <xf numFmtId="4" fontId="38" fillId="0" borderId="29" xfId="0" applyNumberFormat="1" applyFont="1" applyBorder="1" applyAlignment="1">
      <alignment vertical="center"/>
    </xf>
    <xf numFmtId="0" fontId="40" fillId="34" borderId="56" xfId="0" applyFont="1" applyFill="1" applyBorder="1" applyAlignment="1">
      <alignment horizontal="center" vertical="center"/>
    </xf>
    <xf numFmtId="0" fontId="39" fillId="34" borderId="57" xfId="0" applyFont="1" applyFill="1" applyBorder="1" applyAlignment="1">
      <alignment horizontal="center" vertical="center" wrapText="1"/>
    </xf>
    <xf numFmtId="0" fontId="36" fillId="34" borderId="57" xfId="0" applyFont="1" applyFill="1" applyBorder="1" applyAlignment="1">
      <alignment horizontal="left" vertical="center" wrapText="1"/>
    </xf>
    <xf numFmtId="0" fontId="37" fillId="34" borderId="57" xfId="0" applyFont="1" applyFill="1" applyBorder="1" applyAlignment="1">
      <alignment horizontal="center" vertical="center" wrapText="1"/>
    </xf>
    <xf numFmtId="4" fontId="40" fillId="34" borderId="57" xfId="0" applyNumberFormat="1" applyFont="1" applyFill="1" applyBorder="1" applyAlignment="1">
      <alignment vertical="center"/>
    </xf>
    <xf numFmtId="177" fontId="40" fillId="34" borderId="57" xfId="80" applyFont="1" applyFill="1" applyBorder="1" applyAlignment="1">
      <alignment vertical="center"/>
    </xf>
    <xf numFmtId="4" fontId="38" fillId="34" borderId="58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4" fontId="40" fillId="0" borderId="0" xfId="0" applyNumberFormat="1" applyFont="1" applyAlignment="1">
      <alignment vertical="center"/>
    </xf>
    <xf numFmtId="177" fontId="40" fillId="0" borderId="0" xfId="80" applyFont="1" applyAlignment="1">
      <alignment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177" fontId="40" fillId="0" borderId="0" xfId="80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177" fontId="41" fillId="0" borderId="59" xfId="8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1" fillId="0" borderId="60" xfId="0" applyFont="1" applyBorder="1" applyAlignment="1">
      <alignment/>
    </xf>
    <xf numFmtId="0" fontId="41" fillId="0" borderId="61" xfId="0" applyFont="1" applyBorder="1" applyAlignment="1">
      <alignment/>
    </xf>
    <xf numFmtId="177" fontId="41" fillId="33" borderId="61" xfId="8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42" xfId="0" applyFont="1" applyBorder="1" applyAlignment="1">
      <alignment/>
    </xf>
    <xf numFmtId="17" fontId="41" fillId="0" borderId="0" xfId="0" applyNumberFormat="1" applyFont="1" applyAlignment="1">
      <alignment horizontal="center" vertical="top"/>
    </xf>
    <xf numFmtId="0" fontId="42" fillId="33" borderId="62" xfId="0" applyFont="1" applyFill="1" applyBorder="1" applyAlignment="1">
      <alignment horizontal="center"/>
    </xf>
    <xf numFmtId="0" fontId="42" fillId="33" borderId="61" xfId="0" applyFont="1" applyFill="1" applyBorder="1" applyAlignment="1">
      <alignment horizontal="center"/>
    </xf>
    <xf numFmtId="177" fontId="42" fillId="33" borderId="62" xfId="80" applyFont="1" applyFill="1" applyBorder="1" applyAlignment="1">
      <alignment horizontal="center"/>
    </xf>
    <xf numFmtId="179" fontId="42" fillId="33" borderId="59" xfId="0" applyNumberFormat="1" applyFont="1" applyFill="1" applyBorder="1" applyAlignment="1">
      <alignment/>
    </xf>
    <xf numFmtId="179" fontId="42" fillId="33" borderId="63" xfId="0" applyNumberFormat="1" applyFont="1" applyFill="1" applyBorder="1" applyAlignment="1">
      <alignment horizontal="center"/>
    </xf>
    <xf numFmtId="177" fontId="42" fillId="33" borderId="59" xfId="80" applyFont="1" applyFill="1" applyBorder="1" applyAlignment="1">
      <alignment horizontal="center"/>
    </xf>
    <xf numFmtId="179" fontId="42" fillId="33" borderId="59" xfId="0" applyNumberFormat="1" applyFont="1" applyFill="1" applyBorder="1" applyAlignment="1">
      <alignment horizontal="center"/>
    </xf>
    <xf numFmtId="49" fontId="42" fillId="0" borderId="59" xfId="0" applyNumberFormat="1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39" fontId="42" fillId="33" borderId="22" xfId="0" applyNumberFormat="1" applyFont="1" applyFill="1" applyBorder="1" applyAlignment="1">
      <alignment horizontal="center" vertical="center"/>
    </xf>
    <xf numFmtId="4" fontId="42" fillId="33" borderId="59" xfId="0" applyNumberFormat="1" applyFont="1" applyFill="1" applyBorder="1" applyAlignment="1">
      <alignment/>
    </xf>
    <xf numFmtId="39" fontId="41" fillId="35" borderId="64" xfId="0" applyNumberFormat="1" applyFont="1" applyFill="1" applyBorder="1" applyAlignment="1">
      <alignment/>
    </xf>
    <xf numFmtId="39" fontId="41" fillId="35" borderId="65" xfId="0" applyNumberFormat="1" applyFont="1" applyFill="1" applyBorder="1" applyAlignment="1">
      <alignment/>
    </xf>
    <xf numFmtId="4" fontId="42" fillId="35" borderId="66" xfId="0" applyNumberFormat="1" applyFont="1" applyFill="1" applyBorder="1" applyAlignment="1">
      <alignment/>
    </xf>
    <xf numFmtId="0" fontId="41" fillId="0" borderId="67" xfId="0" applyFont="1" applyBorder="1" applyAlignment="1">
      <alignment horizontal="center"/>
    </xf>
    <xf numFmtId="0" fontId="41" fillId="0" borderId="47" xfId="0" applyFont="1" applyBorder="1" applyAlignment="1">
      <alignment/>
    </xf>
    <xf numFmtId="177" fontId="41" fillId="33" borderId="14" xfId="80" applyFont="1" applyFill="1" applyBorder="1" applyAlignment="1">
      <alignment horizontal="right"/>
    </xf>
    <xf numFmtId="177" fontId="41" fillId="0" borderId="68" xfId="80" applyFont="1" applyFill="1" applyBorder="1" applyAlignment="1">
      <alignment/>
    </xf>
    <xf numFmtId="177" fontId="41" fillId="0" borderId="47" xfId="80" applyFont="1" applyFill="1" applyBorder="1" applyAlignment="1">
      <alignment/>
    </xf>
    <xf numFmtId="4" fontId="42" fillId="33" borderId="69" xfId="0" applyNumberFormat="1" applyFont="1" applyFill="1" applyBorder="1" applyAlignment="1">
      <alignment/>
    </xf>
    <xf numFmtId="177" fontId="41" fillId="0" borderId="14" xfId="80" applyFont="1" applyFill="1" applyBorder="1" applyAlignment="1">
      <alignment/>
    </xf>
    <xf numFmtId="4" fontId="42" fillId="33" borderId="70" xfId="0" applyNumberFormat="1" applyFont="1" applyFill="1" applyBorder="1" applyAlignment="1">
      <alignment/>
    </xf>
    <xf numFmtId="0" fontId="41" fillId="0" borderId="71" xfId="0" applyFont="1" applyBorder="1" applyAlignment="1">
      <alignment horizontal="center"/>
    </xf>
    <xf numFmtId="0" fontId="41" fillId="0" borderId="18" xfId="0" applyFont="1" applyBorder="1" applyAlignment="1">
      <alignment/>
    </xf>
    <xf numFmtId="177" fontId="41" fillId="33" borderId="72" xfId="80" applyFont="1" applyFill="1" applyBorder="1" applyAlignment="1">
      <alignment horizontal="right"/>
    </xf>
    <xf numFmtId="177" fontId="41" fillId="33" borderId="11" xfId="80" applyFont="1" applyFill="1" applyBorder="1" applyAlignment="1">
      <alignment horizontal="right"/>
    </xf>
    <xf numFmtId="4" fontId="42" fillId="33" borderId="73" xfId="0" applyNumberFormat="1" applyFont="1" applyFill="1" applyBorder="1" applyAlignment="1">
      <alignment/>
    </xf>
    <xf numFmtId="177" fontId="41" fillId="0" borderId="18" xfId="80" applyFont="1" applyFill="1" applyBorder="1" applyAlignment="1">
      <alignment/>
    </xf>
    <xf numFmtId="177" fontId="41" fillId="0" borderId="67" xfId="80" applyFont="1" applyFill="1" applyBorder="1" applyAlignment="1">
      <alignment/>
    </xf>
    <xf numFmtId="177" fontId="41" fillId="0" borderId="74" xfId="80" applyFont="1" applyFill="1" applyBorder="1" applyAlignment="1">
      <alignment/>
    </xf>
    <xf numFmtId="177" fontId="41" fillId="0" borderId="11" xfId="80" applyFont="1" applyFill="1" applyBorder="1" applyAlignment="1">
      <alignment/>
    </xf>
    <xf numFmtId="177" fontId="42" fillId="34" borderId="75" xfId="80" applyFont="1" applyFill="1" applyBorder="1" applyAlignment="1">
      <alignment horizontal="right"/>
    </xf>
    <xf numFmtId="39" fontId="42" fillId="34" borderId="76" xfId="0" applyNumberFormat="1" applyFont="1" applyFill="1" applyBorder="1" applyAlignment="1">
      <alignment/>
    </xf>
    <xf numFmtId="4" fontId="42" fillId="34" borderId="76" xfId="0" applyNumberFormat="1" applyFont="1" applyFill="1" applyBorder="1" applyAlignment="1">
      <alignment/>
    </xf>
    <xf numFmtId="177" fontId="42" fillId="0" borderId="77" xfId="80" applyFont="1" applyFill="1" applyBorder="1" applyAlignment="1">
      <alignment horizontal="right"/>
    </xf>
    <xf numFmtId="39" fontId="42" fillId="0" borderId="76" xfId="0" applyNumberFormat="1" applyFont="1" applyBorder="1" applyAlignment="1">
      <alignment/>
    </xf>
    <xf numFmtId="4" fontId="42" fillId="33" borderId="76" xfId="0" applyNumberFormat="1" applyFont="1" applyFill="1" applyBorder="1" applyAlignment="1">
      <alignment/>
    </xf>
    <xf numFmtId="4" fontId="42" fillId="36" borderId="76" xfId="0" applyNumberFormat="1" applyFont="1" applyFill="1" applyBorder="1" applyAlignment="1" applyProtection="1">
      <alignment/>
      <protection hidden="1" locked="0"/>
    </xf>
    <xf numFmtId="0" fontId="41" fillId="0" borderId="0" xfId="0" applyFont="1" applyAlignment="1">
      <alignment/>
    </xf>
    <xf numFmtId="177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40" xfId="0" applyFont="1" applyBorder="1" applyAlignment="1">
      <alignment/>
    </xf>
    <xf numFmtId="3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177" fontId="41" fillId="37" borderId="18" xfId="80" applyFont="1" applyFill="1" applyBorder="1" applyAlignment="1">
      <alignment/>
    </xf>
    <xf numFmtId="177" fontId="41" fillId="37" borderId="14" xfId="80" applyFont="1" applyFill="1" applyBorder="1" applyAlignment="1">
      <alignment/>
    </xf>
    <xf numFmtId="177" fontId="41" fillId="37" borderId="68" xfId="80" applyFont="1" applyFill="1" applyBorder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horizontal="center" vertical="center"/>
    </xf>
    <xf numFmtId="0" fontId="38" fillId="0" borderId="78" xfId="0" applyFont="1" applyBorder="1" applyAlignment="1">
      <alignment horizontal="left"/>
    </xf>
    <xf numFmtId="0" fontId="40" fillId="0" borderId="0" xfId="0" applyFont="1" applyAlignment="1">
      <alignment horizontal="left"/>
    </xf>
    <xf numFmtId="4" fontId="40" fillId="0" borderId="23" xfId="0" applyNumberFormat="1" applyFont="1" applyFill="1" applyBorder="1" applyAlignment="1">
      <alignment vertical="center"/>
    </xf>
    <xf numFmtId="177" fontId="40" fillId="0" borderId="23" xfId="80" applyFont="1" applyFill="1" applyBorder="1" applyAlignment="1">
      <alignment vertical="center"/>
    </xf>
    <xf numFmtId="4" fontId="40" fillId="0" borderId="33" xfId="0" applyNumberFormat="1" applyFont="1" applyFill="1" applyBorder="1" applyAlignment="1">
      <alignment vertical="center"/>
    </xf>
    <xf numFmtId="0" fontId="37" fillId="0" borderId="23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center" vertical="center"/>
    </xf>
    <xf numFmtId="49" fontId="36" fillId="38" borderId="40" xfId="0" applyNumberFormat="1" applyFont="1" applyFill="1" applyBorder="1" applyAlignment="1">
      <alignment horizontal="left" vertical="center" wrapText="1"/>
    </xf>
    <xf numFmtId="49" fontId="36" fillId="38" borderId="41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58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5" fillId="0" borderId="82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left" vertical="center" wrapText="1"/>
    </xf>
    <xf numFmtId="0" fontId="36" fillId="0" borderId="83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41" fillId="0" borderId="75" xfId="0" applyFont="1" applyBorder="1" applyAlignment="1">
      <alignment horizontal="center" vertical="center"/>
    </xf>
    <xf numFmtId="0" fontId="41" fillId="0" borderId="77" xfId="0" applyFont="1" applyBorder="1" applyAlignment="1">
      <alignment vertical="center"/>
    </xf>
    <xf numFmtId="177" fontId="42" fillId="36" borderId="75" xfId="0" applyNumberFormat="1" applyFont="1" applyFill="1" applyBorder="1" applyAlignment="1">
      <alignment horizontal="center"/>
    </xf>
    <xf numFmtId="177" fontId="42" fillId="36" borderId="84" xfId="0" applyNumberFormat="1" applyFont="1" applyFill="1" applyBorder="1" applyAlignment="1">
      <alignment horizontal="center"/>
    </xf>
    <xf numFmtId="39" fontId="42" fillId="0" borderId="42" xfId="0" applyNumberFormat="1" applyFont="1" applyBorder="1" applyAlignment="1">
      <alignment horizontal="left" wrapText="1"/>
    </xf>
    <xf numFmtId="39" fontId="42" fillId="0" borderId="0" xfId="0" applyNumberFormat="1" applyFont="1" applyBorder="1" applyAlignment="1">
      <alignment horizontal="left" wrapText="1"/>
    </xf>
    <xf numFmtId="39" fontId="42" fillId="0" borderId="85" xfId="0" applyNumberFormat="1" applyFont="1" applyBorder="1" applyAlignment="1">
      <alignment horizontal="left" wrapText="1"/>
    </xf>
    <xf numFmtId="39" fontId="42" fillId="0" borderId="86" xfId="0" applyNumberFormat="1" applyFont="1" applyBorder="1" applyAlignment="1">
      <alignment horizontal="left" wrapText="1"/>
    </xf>
    <xf numFmtId="39" fontId="42" fillId="0" borderId="63" xfId="0" applyNumberFormat="1" applyFont="1" applyBorder="1" applyAlignment="1">
      <alignment horizontal="left" wrapText="1"/>
    </xf>
    <xf numFmtId="39" fontId="42" fillId="0" borderId="87" xfId="0" applyNumberFormat="1" applyFont="1" applyBorder="1" applyAlignment="1">
      <alignment horizontal="left" wrapText="1"/>
    </xf>
    <xf numFmtId="0" fontId="42" fillId="35" borderId="64" xfId="0" applyFont="1" applyFill="1" applyBorder="1" applyAlignment="1">
      <alignment horizontal="left"/>
    </xf>
    <xf numFmtId="0" fontId="42" fillId="35" borderId="65" xfId="0" applyFont="1" applyFill="1" applyBorder="1" applyAlignment="1">
      <alignment horizontal="left"/>
    </xf>
    <xf numFmtId="0" fontId="42" fillId="35" borderId="88" xfId="0" applyFont="1" applyFill="1" applyBorder="1" applyAlignment="1">
      <alignment horizontal="left"/>
    </xf>
    <xf numFmtId="0" fontId="42" fillId="33" borderId="60" xfId="0" applyFont="1" applyFill="1" applyBorder="1" applyAlignment="1">
      <alignment horizontal="center" vertical="center"/>
    </xf>
    <xf numFmtId="0" fontId="42" fillId="33" borderId="61" xfId="0" applyFont="1" applyFill="1" applyBorder="1" applyAlignment="1">
      <alignment horizontal="center" vertical="center"/>
    </xf>
    <xf numFmtId="0" fontId="42" fillId="33" borderId="89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85" xfId="0" applyFont="1" applyFill="1" applyBorder="1" applyAlignment="1">
      <alignment horizontal="center" vertical="center"/>
    </xf>
    <xf numFmtId="39" fontId="42" fillId="33" borderId="61" xfId="0" applyNumberFormat="1" applyFont="1" applyFill="1" applyBorder="1" applyAlignment="1">
      <alignment horizontal="center"/>
    </xf>
    <xf numFmtId="39" fontId="4" fillId="0" borderId="0" xfId="0" applyNumberFormat="1" applyFont="1" applyAlignment="1">
      <alignment horizontal="left"/>
    </xf>
    <xf numFmtId="0" fontId="41" fillId="0" borderId="4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39" fontId="42" fillId="33" borderId="63" xfId="0" applyNumberFormat="1" applyFont="1" applyFill="1" applyBorder="1" applyAlignment="1">
      <alignment horizontal="center"/>
    </xf>
    <xf numFmtId="0" fontId="41" fillId="34" borderId="75" xfId="0" applyFont="1" applyFill="1" applyBorder="1" applyAlignment="1">
      <alignment horizontal="center" vertical="center"/>
    </xf>
    <xf numFmtId="0" fontId="41" fillId="34" borderId="77" xfId="0" applyFont="1" applyFill="1" applyBorder="1" applyAlignment="1">
      <alignment vertical="center"/>
    </xf>
    <xf numFmtId="4" fontId="15" fillId="0" borderId="13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7" fillId="0" borderId="90" xfId="0" applyNumberFormat="1" applyFont="1" applyBorder="1" applyAlignment="1">
      <alignment horizontal="center"/>
    </xf>
    <xf numFmtId="4" fontId="7" fillId="0" borderId="91" xfId="0" applyNumberFormat="1" applyFont="1" applyBorder="1" applyAlignment="1">
      <alignment horizontal="center"/>
    </xf>
    <xf numFmtId="4" fontId="4" fillId="0" borderId="91" xfId="0" applyNumberFormat="1" applyFont="1" applyBorder="1" applyAlignment="1">
      <alignment horizontal="center"/>
    </xf>
    <xf numFmtId="4" fontId="17" fillId="0" borderId="92" xfId="0" applyNumberFormat="1" applyFont="1" applyBorder="1" applyAlignment="1">
      <alignment horizontal="center"/>
    </xf>
    <xf numFmtId="4" fontId="17" fillId="0" borderId="93" xfId="0" applyNumberFormat="1" applyFont="1" applyBorder="1" applyAlignment="1">
      <alignment horizontal="center"/>
    </xf>
    <xf numFmtId="4" fontId="12" fillId="0" borderId="93" xfId="0" applyNumberFormat="1" applyFont="1" applyBorder="1" applyAlignment="1">
      <alignment horizontal="center"/>
    </xf>
    <xf numFmtId="0" fontId="28" fillId="0" borderId="82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2 2" xfId="51"/>
    <cellStyle name="Normal 3" xfId="52"/>
    <cellStyle name="Normal 4" xfId="53"/>
    <cellStyle name="Normal 5" xfId="54"/>
    <cellStyle name="Normal 5 2" xfId="55"/>
    <cellStyle name="Normal 6" xfId="56"/>
    <cellStyle name="Normal 7" xfId="57"/>
    <cellStyle name="Normal 8" xfId="58"/>
    <cellStyle name="Nota" xfId="59"/>
    <cellStyle name="Percent" xfId="60"/>
    <cellStyle name="Ruim" xfId="61"/>
    <cellStyle name="Saída" xfId="62"/>
    <cellStyle name="Comma [0]" xfId="63"/>
    <cellStyle name="Separador de milhares 2" xfId="64"/>
    <cellStyle name="Separador de milhares 2 2" xfId="65"/>
    <cellStyle name="Separador de milhares 2 2 2" xfId="66"/>
    <cellStyle name="Separador de milhares 2 2 3" xfId="67"/>
    <cellStyle name="Separador de milhares 2 2 4" xfId="68"/>
    <cellStyle name="Separador de milhares 2 3" xfId="69"/>
    <cellStyle name="Separador de milhares 2 4" xfId="70"/>
    <cellStyle name="Separador de milhares 2 5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Vírgula 2" xfId="81"/>
    <cellStyle name="Vírgula 2 2" xfId="82"/>
    <cellStyle name="Vírgula 2 2 2" xfId="83"/>
    <cellStyle name="Vírgula 2 2 3" xfId="84"/>
    <cellStyle name="Vírgula 2 3" xfId="85"/>
    <cellStyle name="Vírgula 2 4" xfId="86"/>
    <cellStyle name="Vírgula 3" xfId="87"/>
    <cellStyle name="Vírgula 3 2" xfId="88"/>
    <cellStyle name="Vírgula 3 2 2" xfId="89"/>
    <cellStyle name="Vírgula 3 2 3" xfId="90"/>
    <cellStyle name="Vírgula 3 3" xfId="91"/>
    <cellStyle name="Vírgula 3 4" xfId="92"/>
    <cellStyle name="Vírgula 3 5" xfId="93"/>
    <cellStyle name="Vírgula 4" xfId="94"/>
    <cellStyle name="Vírgula 4 2" xfId="95"/>
    <cellStyle name="Vírgula 5" xfId="96"/>
    <cellStyle name="Vírgula 6" xfId="97"/>
    <cellStyle name="Vírgula 7" xfId="9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1</xdr:col>
      <xdr:colOff>381000</xdr:colOff>
      <xdr:row>3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71</xdr:row>
      <xdr:rowOff>228600</xdr:rowOff>
    </xdr:from>
    <xdr:to>
      <xdr:col>2</xdr:col>
      <xdr:colOff>2047875</xdr:colOff>
      <xdr:row>71</xdr:row>
      <xdr:rowOff>228600</xdr:rowOff>
    </xdr:to>
    <xdr:sp>
      <xdr:nvSpPr>
        <xdr:cNvPr id="2" name="Conector reto 2"/>
        <xdr:cNvSpPr>
          <a:spLocks/>
        </xdr:cNvSpPr>
      </xdr:nvSpPr>
      <xdr:spPr>
        <a:xfrm>
          <a:off x="447675" y="179927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4457700</xdr:colOff>
      <xdr:row>71</xdr:row>
      <xdr:rowOff>247650</xdr:rowOff>
    </xdr:from>
    <xdr:to>
      <xdr:col>6</xdr:col>
      <xdr:colOff>933450</xdr:colOff>
      <xdr:row>71</xdr:row>
      <xdr:rowOff>247650</xdr:rowOff>
    </xdr:to>
    <xdr:sp>
      <xdr:nvSpPr>
        <xdr:cNvPr id="3" name="Conector reto 3"/>
        <xdr:cNvSpPr>
          <a:spLocks/>
        </xdr:cNvSpPr>
      </xdr:nvSpPr>
      <xdr:spPr>
        <a:xfrm>
          <a:off x="5829300" y="180117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819150</xdr:colOff>
      <xdr:row>3</xdr:row>
      <xdr:rowOff>133350</xdr:rowOff>
    </xdr:to>
    <xdr:pic>
      <xdr:nvPicPr>
        <xdr:cNvPr id="1" name="Picture 1" descr="Brasão Prefeitura Santo Antonio de Po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112490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112490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12490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112490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80"/>
  <sheetViews>
    <sheetView showGridLines="0" tabSelected="1" view="pageBreakPreview" zoomScale="120" zoomScaleNormal="120" zoomScaleSheetLayoutView="120" zoomScalePageLayoutView="0" workbookViewId="0" topLeftCell="A1">
      <selection activeCell="I63" sqref="I63"/>
    </sheetView>
  </sheetViews>
  <sheetFormatPr defaultColWidth="9.140625" defaultRowHeight="12.75"/>
  <cols>
    <col min="1" max="1" width="5.7109375" style="108" customWidth="1"/>
    <col min="2" max="2" width="14.8515625" style="122" customWidth="1"/>
    <col min="3" max="3" width="68.8515625" style="119" bestFit="1" customWidth="1"/>
    <col min="4" max="4" width="6.7109375" style="104" customWidth="1"/>
    <col min="5" max="5" width="11.7109375" style="116" customWidth="1"/>
    <col min="6" max="6" width="11.8515625" style="125" bestFit="1" customWidth="1"/>
    <col min="7" max="7" width="14.7109375" style="116" customWidth="1"/>
    <col min="8" max="9" width="12.8515625" style="104" customWidth="1"/>
    <col min="10" max="16384" width="9.140625" style="104" customWidth="1"/>
  </cols>
  <sheetData>
    <row r="1" spans="1:7" ht="18" customHeight="1">
      <c r="A1" s="280"/>
      <c r="B1" s="281"/>
      <c r="C1" s="286" t="s">
        <v>3</v>
      </c>
      <c r="D1" s="286"/>
      <c r="E1" s="286"/>
      <c r="F1" s="286"/>
      <c r="G1" s="287"/>
    </row>
    <row r="2" spans="1:7" ht="15.75" customHeight="1">
      <c r="A2" s="282"/>
      <c r="B2" s="283"/>
      <c r="C2" s="289" t="s">
        <v>132</v>
      </c>
      <c r="D2" s="290"/>
      <c r="E2" s="290"/>
      <c r="F2" s="290"/>
      <c r="G2" s="291"/>
    </row>
    <row r="3" spans="1:7" ht="16.5" customHeight="1">
      <c r="A3" s="282"/>
      <c r="B3" s="283"/>
      <c r="C3" s="289" t="s">
        <v>4</v>
      </c>
      <c r="D3" s="290"/>
      <c r="E3" s="290"/>
      <c r="F3" s="290"/>
      <c r="G3" s="291"/>
    </row>
    <row r="4" spans="1:7" ht="14.25" customHeight="1" thickBot="1">
      <c r="A4" s="284"/>
      <c r="B4" s="285"/>
      <c r="C4" s="267" t="s">
        <v>148</v>
      </c>
      <c r="D4" s="267"/>
      <c r="E4" s="267"/>
      <c r="F4" s="267"/>
      <c r="G4" s="268"/>
    </row>
    <row r="5" spans="1:11" s="107" customFormat="1" ht="27" customHeight="1">
      <c r="A5" s="126" t="s">
        <v>0</v>
      </c>
      <c r="B5" s="127" t="s">
        <v>97</v>
      </c>
      <c r="C5" s="128" t="s">
        <v>138</v>
      </c>
      <c r="D5" s="129" t="s">
        <v>2</v>
      </c>
      <c r="E5" s="130" t="s">
        <v>1</v>
      </c>
      <c r="F5" s="131" t="s">
        <v>18</v>
      </c>
      <c r="G5" s="132" t="s">
        <v>5</v>
      </c>
      <c r="H5" s="105"/>
      <c r="I5" s="106"/>
      <c r="J5" s="104"/>
      <c r="K5" s="106"/>
    </row>
    <row r="6" spans="1:11" ht="14.25" customHeight="1">
      <c r="A6" s="133">
        <v>1</v>
      </c>
      <c r="B6" s="134"/>
      <c r="C6" s="135" t="s">
        <v>19</v>
      </c>
      <c r="D6" s="136"/>
      <c r="E6" s="137"/>
      <c r="F6" s="138"/>
      <c r="G6" s="139"/>
      <c r="H6" s="108"/>
      <c r="I6" s="108"/>
      <c r="K6" s="108"/>
    </row>
    <row r="7" spans="1:11" ht="17.25" customHeight="1" thickBot="1">
      <c r="A7" s="140" t="s">
        <v>41</v>
      </c>
      <c r="B7" s="141" t="s">
        <v>11</v>
      </c>
      <c r="C7" s="142" t="s">
        <v>12</v>
      </c>
      <c r="D7" s="143" t="s">
        <v>48</v>
      </c>
      <c r="E7" s="144">
        <v>6</v>
      </c>
      <c r="F7" s="145">
        <v>925.95</v>
      </c>
      <c r="G7" s="146">
        <f>E7*F7</f>
        <v>5555.700000000001</v>
      </c>
      <c r="H7" s="108"/>
      <c r="I7" s="108"/>
      <c r="J7" s="109"/>
      <c r="K7" s="110"/>
    </row>
    <row r="8" spans="1:11" ht="14.25" customHeight="1" thickTop="1">
      <c r="A8" s="147">
        <v>2</v>
      </c>
      <c r="B8" s="148"/>
      <c r="C8" s="149" t="s">
        <v>149</v>
      </c>
      <c r="D8" s="150"/>
      <c r="E8" s="151"/>
      <c r="F8" s="152"/>
      <c r="G8" s="153"/>
      <c r="H8" s="108"/>
      <c r="I8" s="108"/>
      <c r="K8" s="108"/>
    </row>
    <row r="9" spans="1:11" ht="28.5">
      <c r="A9" s="266" t="s">
        <v>20</v>
      </c>
      <c r="B9" s="155" t="s">
        <v>13</v>
      </c>
      <c r="C9" s="156" t="s">
        <v>14</v>
      </c>
      <c r="D9" s="157" t="s">
        <v>49</v>
      </c>
      <c r="E9" s="262">
        <v>14.76</v>
      </c>
      <c r="F9" s="159">
        <v>300.03</v>
      </c>
      <c r="G9" s="264">
        <f>E9*F9</f>
        <v>4428.4428</v>
      </c>
      <c r="H9" s="108"/>
      <c r="I9" s="108"/>
      <c r="K9" s="108"/>
    </row>
    <row r="10" spans="1:11" ht="14.25" customHeight="1">
      <c r="A10" s="266" t="s">
        <v>42</v>
      </c>
      <c r="B10" s="172" t="s">
        <v>142</v>
      </c>
      <c r="C10" s="265" t="s">
        <v>143</v>
      </c>
      <c r="D10" s="157" t="s">
        <v>48</v>
      </c>
      <c r="E10" s="262">
        <v>492</v>
      </c>
      <c r="F10" s="263">
        <v>14.55</v>
      </c>
      <c r="G10" s="264">
        <f>E10*F10</f>
        <v>7158.6</v>
      </c>
      <c r="H10" s="108"/>
      <c r="I10" s="108"/>
      <c r="K10" s="108"/>
    </row>
    <row r="11" spans="1:11" ht="14.25">
      <c r="A11" s="266" t="s">
        <v>21</v>
      </c>
      <c r="B11" s="155" t="s">
        <v>6</v>
      </c>
      <c r="C11" s="156" t="s">
        <v>7</v>
      </c>
      <c r="D11" s="157" t="s">
        <v>48</v>
      </c>
      <c r="E11" s="158">
        <v>1889.92</v>
      </c>
      <c r="F11" s="159">
        <v>7.31</v>
      </c>
      <c r="G11" s="160">
        <f>E11*F11</f>
        <v>13815.3152</v>
      </c>
      <c r="H11" s="108"/>
      <c r="I11" s="108"/>
      <c r="J11" s="109"/>
      <c r="K11" s="110"/>
    </row>
    <row r="12" spans="1:11" ht="28.5">
      <c r="A12" s="266" t="s">
        <v>22</v>
      </c>
      <c r="B12" s="161" t="s">
        <v>8</v>
      </c>
      <c r="C12" s="156" t="s">
        <v>50</v>
      </c>
      <c r="D12" s="157" t="s">
        <v>49</v>
      </c>
      <c r="E12" s="158">
        <v>56.7</v>
      </c>
      <c r="F12" s="162">
        <v>1543.97</v>
      </c>
      <c r="G12" s="160">
        <f aca="true" t="shared" si="0" ref="G12:G18">E12*F12</f>
        <v>87543.099</v>
      </c>
      <c r="H12" s="108"/>
      <c r="I12" s="108"/>
      <c r="J12" s="109"/>
      <c r="K12" s="110"/>
    </row>
    <row r="13" spans="1:11" ht="28.5">
      <c r="A13" s="266" t="s">
        <v>106</v>
      </c>
      <c r="B13" s="161">
        <v>102513</v>
      </c>
      <c r="C13" s="156" t="s">
        <v>51</v>
      </c>
      <c r="D13" s="157" t="s">
        <v>48</v>
      </c>
      <c r="E13" s="158">
        <v>40.67</v>
      </c>
      <c r="F13" s="162">
        <v>54.01</v>
      </c>
      <c r="G13" s="160">
        <f t="shared" si="0"/>
        <v>2196.5867</v>
      </c>
      <c r="H13" s="108"/>
      <c r="J13" s="109"/>
      <c r="K13" s="110"/>
    </row>
    <row r="14" spans="1:11" ht="28.5">
      <c r="A14" s="266" t="s">
        <v>107</v>
      </c>
      <c r="B14" s="161" t="s">
        <v>101</v>
      </c>
      <c r="C14" s="156" t="s">
        <v>109</v>
      </c>
      <c r="D14" s="157" t="s">
        <v>102</v>
      </c>
      <c r="E14" s="158">
        <v>492</v>
      </c>
      <c r="F14" s="162">
        <v>22.99</v>
      </c>
      <c r="G14" s="160">
        <f t="shared" si="0"/>
        <v>11311.08</v>
      </c>
      <c r="H14" s="108"/>
      <c r="J14" s="109"/>
      <c r="K14" s="110"/>
    </row>
    <row r="15" spans="1:11" ht="28.5">
      <c r="A15" s="266" t="s">
        <v>108</v>
      </c>
      <c r="B15" s="161" t="s">
        <v>146</v>
      </c>
      <c r="C15" s="156" t="s">
        <v>147</v>
      </c>
      <c r="D15" s="157" t="s">
        <v>100</v>
      </c>
      <c r="E15" s="158">
        <v>73.8</v>
      </c>
      <c r="F15" s="162">
        <v>145.32</v>
      </c>
      <c r="G15" s="160">
        <f t="shared" si="0"/>
        <v>10724.616</v>
      </c>
      <c r="H15" s="108"/>
      <c r="J15" s="109"/>
      <c r="K15" s="110"/>
    </row>
    <row r="16" spans="1:11" ht="14.25">
      <c r="A16" s="266" t="s">
        <v>113</v>
      </c>
      <c r="B16" s="161" t="s">
        <v>98</v>
      </c>
      <c r="C16" s="156" t="s">
        <v>150</v>
      </c>
      <c r="D16" s="157" t="s">
        <v>99</v>
      </c>
      <c r="E16" s="158">
        <v>60</v>
      </c>
      <c r="F16" s="162">
        <v>55.04</v>
      </c>
      <c r="G16" s="160">
        <f t="shared" si="0"/>
        <v>3302.4</v>
      </c>
      <c r="H16" s="108"/>
      <c r="J16" s="109"/>
      <c r="K16" s="110"/>
    </row>
    <row r="17" spans="1:11" ht="28.5">
      <c r="A17" s="266" t="s">
        <v>144</v>
      </c>
      <c r="B17" s="161" t="s">
        <v>110</v>
      </c>
      <c r="C17" s="156" t="s">
        <v>111</v>
      </c>
      <c r="D17" s="157" t="s">
        <v>112</v>
      </c>
      <c r="E17" s="158">
        <v>1</v>
      </c>
      <c r="F17" s="162">
        <v>669.64</v>
      </c>
      <c r="G17" s="160">
        <f>E17*F17</f>
        <v>669.64</v>
      </c>
      <c r="H17" s="108"/>
      <c r="J17" s="109"/>
      <c r="K17" s="110"/>
    </row>
    <row r="18" spans="1:11" ht="28.5">
      <c r="A18" s="266" t="s">
        <v>145</v>
      </c>
      <c r="B18" s="161" t="s">
        <v>9</v>
      </c>
      <c r="C18" s="156" t="s">
        <v>10</v>
      </c>
      <c r="D18" s="157" t="s">
        <v>48</v>
      </c>
      <c r="E18" s="158">
        <v>1889.92</v>
      </c>
      <c r="F18" s="162">
        <v>0.2</v>
      </c>
      <c r="G18" s="160">
        <f t="shared" si="0"/>
        <v>377.98400000000004</v>
      </c>
      <c r="H18" s="108"/>
      <c r="J18" s="109"/>
      <c r="K18" s="110"/>
    </row>
    <row r="19" spans="1:11" ht="7.5" customHeight="1">
      <c r="A19" s="154"/>
      <c r="B19" s="163"/>
      <c r="C19" s="164"/>
      <c r="D19" s="157"/>
      <c r="E19" s="164"/>
      <c r="F19" s="162"/>
      <c r="G19" s="160"/>
      <c r="H19" s="108"/>
      <c r="I19" s="108"/>
      <c r="J19" s="111"/>
      <c r="K19" s="110"/>
    </row>
    <row r="20" spans="1:11" ht="15.75" thickBot="1">
      <c r="A20" s="140"/>
      <c r="B20" s="165"/>
      <c r="C20" s="276" t="s">
        <v>38</v>
      </c>
      <c r="D20" s="277"/>
      <c r="E20" s="277"/>
      <c r="F20" s="278"/>
      <c r="G20" s="146">
        <f>SUM(G9:G18)</f>
        <v>141527.7637</v>
      </c>
      <c r="H20" s="108"/>
      <c r="I20" s="108"/>
      <c r="J20" s="109"/>
      <c r="K20" s="110"/>
    </row>
    <row r="21" spans="1:11" ht="15.75" thickTop="1">
      <c r="A21" s="147">
        <v>3</v>
      </c>
      <c r="B21" s="148"/>
      <c r="C21" s="149" t="s">
        <v>118</v>
      </c>
      <c r="D21" s="150"/>
      <c r="E21" s="151"/>
      <c r="F21" s="152"/>
      <c r="G21" s="153"/>
      <c r="H21" s="108"/>
      <c r="I21" s="108"/>
      <c r="J21" s="109"/>
      <c r="K21" s="259"/>
    </row>
    <row r="22" spans="1:11" ht="14.25">
      <c r="A22" s="154" t="s">
        <v>23</v>
      </c>
      <c r="B22" s="155" t="s">
        <v>6</v>
      </c>
      <c r="C22" s="156" t="s">
        <v>7</v>
      </c>
      <c r="D22" s="157" t="s">
        <v>48</v>
      </c>
      <c r="E22" s="158">
        <v>1494.22</v>
      </c>
      <c r="F22" s="159">
        <v>7.31</v>
      </c>
      <c r="G22" s="160">
        <f>E22*F22</f>
        <v>10922.7482</v>
      </c>
      <c r="H22" s="108"/>
      <c r="I22" s="108"/>
      <c r="J22" s="109"/>
      <c r="K22" s="259"/>
    </row>
    <row r="23" spans="1:11" ht="28.5">
      <c r="A23" s="154" t="s">
        <v>24</v>
      </c>
      <c r="B23" s="161" t="s">
        <v>8</v>
      </c>
      <c r="C23" s="156" t="s">
        <v>50</v>
      </c>
      <c r="D23" s="157" t="s">
        <v>49</v>
      </c>
      <c r="E23" s="158">
        <v>44.83</v>
      </c>
      <c r="F23" s="162">
        <v>1543.97</v>
      </c>
      <c r="G23" s="160">
        <f>E23*F23</f>
        <v>69216.1751</v>
      </c>
      <c r="H23" s="108"/>
      <c r="I23" s="108"/>
      <c r="J23" s="109"/>
      <c r="K23" s="259"/>
    </row>
    <row r="24" spans="1:11" ht="28.5">
      <c r="A24" s="154" t="s">
        <v>25</v>
      </c>
      <c r="B24" s="161" t="s">
        <v>110</v>
      </c>
      <c r="C24" s="156" t="s">
        <v>111</v>
      </c>
      <c r="D24" s="157" t="s">
        <v>112</v>
      </c>
      <c r="E24" s="166">
        <v>3</v>
      </c>
      <c r="F24" s="162">
        <v>669.64</v>
      </c>
      <c r="G24" s="160">
        <f>E24*F24</f>
        <v>2008.92</v>
      </c>
      <c r="H24" s="108"/>
      <c r="I24" s="108"/>
      <c r="J24" s="109"/>
      <c r="K24" s="110"/>
    </row>
    <row r="25" spans="1:11" ht="28.5">
      <c r="A25" s="154" t="s">
        <v>26</v>
      </c>
      <c r="B25" s="161" t="s">
        <v>9</v>
      </c>
      <c r="C25" s="156" t="s">
        <v>10</v>
      </c>
      <c r="D25" s="157" t="s">
        <v>48</v>
      </c>
      <c r="E25" s="167">
        <v>1494.22</v>
      </c>
      <c r="F25" s="162">
        <v>0.2</v>
      </c>
      <c r="G25" s="160">
        <f>E25*F25</f>
        <v>298.844</v>
      </c>
      <c r="H25" s="108"/>
      <c r="I25" s="108"/>
      <c r="J25" s="109"/>
      <c r="K25" s="110"/>
    </row>
    <row r="26" spans="1:11" ht="7.5" customHeight="1">
      <c r="A26" s="154"/>
      <c r="B26" s="163"/>
      <c r="C26" s="164"/>
      <c r="D26" s="157"/>
      <c r="E26" s="164"/>
      <c r="F26" s="162"/>
      <c r="G26" s="160"/>
      <c r="H26" s="108"/>
      <c r="I26" s="108"/>
      <c r="J26" s="109"/>
      <c r="K26" s="110"/>
    </row>
    <row r="27" spans="1:11" ht="15.75" thickBot="1">
      <c r="A27" s="140"/>
      <c r="B27" s="165"/>
      <c r="C27" s="276" t="s">
        <v>37</v>
      </c>
      <c r="D27" s="277"/>
      <c r="E27" s="277"/>
      <c r="F27" s="278"/>
      <c r="G27" s="146">
        <f>SUM(G22:G25)</f>
        <v>82446.68729999999</v>
      </c>
      <c r="H27" s="108"/>
      <c r="I27" s="108"/>
      <c r="J27" s="109"/>
      <c r="K27" s="110"/>
    </row>
    <row r="28" spans="1:11" ht="15.75" thickTop="1">
      <c r="A28" s="147">
        <v>4</v>
      </c>
      <c r="B28" s="148"/>
      <c r="C28" s="149" t="s">
        <v>119</v>
      </c>
      <c r="D28" s="150"/>
      <c r="E28" s="151"/>
      <c r="F28" s="152"/>
      <c r="G28" s="153"/>
      <c r="H28" s="108"/>
      <c r="I28" s="108"/>
      <c r="J28" s="109"/>
      <c r="K28" s="110"/>
    </row>
    <row r="29" spans="1:11" ht="14.25">
      <c r="A29" s="154" t="s">
        <v>27</v>
      </c>
      <c r="B29" s="155" t="s">
        <v>6</v>
      </c>
      <c r="C29" s="156" t="s">
        <v>7</v>
      </c>
      <c r="D29" s="157" t="s">
        <v>48</v>
      </c>
      <c r="E29" s="158">
        <v>1596.38</v>
      </c>
      <c r="F29" s="159">
        <v>7.31</v>
      </c>
      <c r="G29" s="160">
        <f>E29*F29</f>
        <v>11669.5378</v>
      </c>
      <c r="H29" s="108"/>
      <c r="I29" s="108"/>
      <c r="J29" s="109"/>
      <c r="K29" s="110"/>
    </row>
    <row r="30" spans="1:11" ht="28.5">
      <c r="A30" s="154" t="s">
        <v>28</v>
      </c>
      <c r="B30" s="161" t="s">
        <v>8</v>
      </c>
      <c r="C30" s="156" t="s">
        <v>50</v>
      </c>
      <c r="D30" s="157" t="s">
        <v>49</v>
      </c>
      <c r="E30" s="158">
        <v>47.89</v>
      </c>
      <c r="F30" s="162">
        <v>1543.97</v>
      </c>
      <c r="G30" s="160">
        <f>E30*F30</f>
        <v>73940.7233</v>
      </c>
      <c r="H30" s="108"/>
      <c r="I30" s="108"/>
      <c r="J30" s="109"/>
      <c r="K30" s="110"/>
    </row>
    <row r="31" spans="1:11" ht="28.5">
      <c r="A31" s="154" t="s">
        <v>29</v>
      </c>
      <c r="B31" s="161">
        <v>102513</v>
      </c>
      <c r="C31" s="156" t="s">
        <v>51</v>
      </c>
      <c r="D31" s="157" t="s">
        <v>48</v>
      </c>
      <c r="E31" s="164">
        <v>41.28</v>
      </c>
      <c r="F31" s="162">
        <v>54.01</v>
      </c>
      <c r="G31" s="160">
        <f>E31*F31</f>
        <v>2229.5328</v>
      </c>
      <c r="H31" s="108"/>
      <c r="I31" s="108"/>
      <c r="J31" s="109"/>
      <c r="K31" s="110"/>
    </row>
    <row r="32" spans="1:11" ht="28.5">
      <c r="A32" s="154" t="s">
        <v>30</v>
      </c>
      <c r="B32" s="161" t="s">
        <v>110</v>
      </c>
      <c r="C32" s="156" t="s">
        <v>111</v>
      </c>
      <c r="D32" s="157" t="s">
        <v>112</v>
      </c>
      <c r="E32" s="166">
        <v>1.5</v>
      </c>
      <c r="F32" s="162">
        <v>669.64</v>
      </c>
      <c r="G32" s="160">
        <f>E32*F32</f>
        <v>1004.46</v>
      </c>
      <c r="H32" s="108"/>
      <c r="I32" s="108"/>
      <c r="J32" s="109"/>
      <c r="K32" s="110"/>
    </row>
    <row r="33" spans="1:11" ht="28.5">
      <c r="A33" s="154" t="s">
        <v>114</v>
      </c>
      <c r="B33" s="161" t="s">
        <v>9</v>
      </c>
      <c r="C33" s="156" t="s">
        <v>10</v>
      </c>
      <c r="D33" s="157" t="s">
        <v>48</v>
      </c>
      <c r="E33" s="167">
        <v>1596.38</v>
      </c>
      <c r="F33" s="162">
        <v>0.2</v>
      </c>
      <c r="G33" s="160">
        <f>E33*F33</f>
        <v>319.27600000000007</v>
      </c>
      <c r="H33" s="108"/>
      <c r="I33" s="108"/>
      <c r="J33" s="109"/>
      <c r="K33" s="110"/>
    </row>
    <row r="34" spans="1:11" ht="7.5" customHeight="1">
      <c r="A34" s="154"/>
      <c r="B34" s="163"/>
      <c r="C34" s="164"/>
      <c r="D34" s="157"/>
      <c r="E34" s="164"/>
      <c r="F34" s="162"/>
      <c r="G34" s="160"/>
      <c r="H34" s="108"/>
      <c r="I34" s="108"/>
      <c r="J34" s="109"/>
      <c r="K34" s="110"/>
    </row>
    <row r="35" spans="1:11" ht="15.75" thickBot="1">
      <c r="A35" s="140"/>
      <c r="B35" s="165"/>
      <c r="C35" s="276" t="s">
        <v>36</v>
      </c>
      <c r="D35" s="277"/>
      <c r="E35" s="277"/>
      <c r="F35" s="278"/>
      <c r="G35" s="146">
        <f>SUM(G29:G33)</f>
        <v>89163.52990000001</v>
      </c>
      <c r="H35" s="108"/>
      <c r="I35" s="108"/>
      <c r="J35" s="109"/>
      <c r="K35" s="110"/>
    </row>
    <row r="36" spans="1:11" ht="15.75" thickTop="1">
      <c r="A36" s="147">
        <v>5</v>
      </c>
      <c r="B36" s="148"/>
      <c r="C36" s="149" t="s">
        <v>103</v>
      </c>
      <c r="D36" s="150"/>
      <c r="E36" s="151"/>
      <c r="F36" s="152"/>
      <c r="G36" s="153"/>
      <c r="H36" s="108"/>
      <c r="I36" s="108"/>
      <c r="J36" s="109"/>
      <c r="K36" s="110"/>
    </row>
    <row r="37" spans="1:11" ht="28.5">
      <c r="A37" s="154" t="s">
        <v>31</v>
      </c>
      <c r="B37" s="155" t="s">
        <v>13</v>
      </c>
      <c r="C37" s="156" t="s">
        <v>14</v>
      </c>
      <c r="D37" s="157" t="s">
        <v>49</v>
      </c>
      <c r="E37" s="158">
        <v>1.4</v>
      </c>
      <c r="F37" s="159">
        <v>300.03</v>
      </c>
      <c r="G37" s="160">
        <f aca="true" t="shared" si="1" ref="G37:G43">E37*F37</f>
        <v>420.0419999999999</v>
      </c>
      <c r="H37" s="108"/>
      <c r="I37" s="108"/>
      <c r="J37" s="109"/>
      <c r="K37" s="110"/>
    </row>
    <row r="38" spans="1:11" ht="14.25">
      <c r="A38" s="154" t="s">
        <v>32</v>
      </c>
      <c r="B38" s="155" t="s">
        <v>6</v>
      </c>
      <c r="C38" s="156" t="s">
        <v>7</v>
      </c>
      <c r="D38" s="157" t="s">
        <v>48</v>
      </c>
      <c r="E38" s="158">
        <v>810.05</v>
      </c>
      <c r="F38" s="159">
        <v>7.31</v>
      </c>
      <c r="G38" s="160">
        <f t="shared" si="1"/>
        <v>5921.465499999999</v>
      </c>
      <c r="H38" s="108"/>
      <c r="I38" s="108"/>
      <c r="J38" s="109"/>
      <c r="K38" s="110"/>
    </row>
    <row r="39" spans="1:11" ht="28.5">
      <c r="A39" s="154" t="s">
        <v>33</v>
      </c>
      <c r="B39" s="161" t="s">
        <v>8</v>
      </c>
      <c r="C39" s="156" t="s">
        <v>50</v>
      </c>
      <c r="D39" s="157" t="s">
        <v>49</v>
      </c>
      <c r="E39" s="158">
        <v>24.3</v>
      </c>
      <c r="F39" s="162">
        <v>1543.97</v>
      </c>
      <c r="G39" s="160">
        <f t="shared" si="1"/>
        <v>37518.471000000005</v>
      </c>
      <c r="H39" s="108"/>
      <c r="I39" s="108"/>
      <c r="J39" s="109"/>
      <c r="K39" s="110"/>
    </row>
    <row r="40" spans="1:11" ht="28.5">
      <c r="A40" s="154" t="s">
        <v>34</v>
      </c>
      <c r="B40" s="168" t="s">
        <v>16</v>
      </c>
      <c r="C40" s="156" t="s">
        <v>17</v>
      </c>
      <c r="D40" s="157" t="s">
        <v>49</v>
      </c>
      <c r="E40" s="158">
        <v>1.4</v>
      </c>
      <c r="F40" s="159">
        <v>825.26</v>
      </c>
      <c r="G40" s="160">
        <f t="shared" si="1"/>
        <v>1155.3639999999998</v>
      </c>
      <c r="H40" s="108"/>
      <c r="I40" s="108"/>
      <c r="J40" s="109"/>
      <c r="K40" s="110"/>
    </row>
    <row r="41" spans="1:11" ht="14.25">
      <c r="A41" s="154" t="s">
        <v>115</v>
      </c>
      <c r="B41" s="163" t="s">
        <v>15</v>
      </c>
      <c r="C41" s="156" t="s">
        <v>52</v>
      </c>
      <c r="D41" s="157" t="s">
        <v>53</v>
      </c>
      <c r="E41" s="158">
        <v>29.4</v>
      </c>
      <c r="F41" s="159">
        <v>11.52</v>
      </c>
      <c r="G41" s="160">
        <f t="shared" si="1"/>
        <v>338.688</v>
      </c>
      <c r="H41" s="108"/>
      <c r="I41" s="108"/>
      <c r="J41" s="109"/>
      <c r="K41" s="110"/>
    </row>
    <row r="42" spans="1:11" ht="28.5">
      <c r="A42" s="154" t="s">
        <v>116</v>
      </c>
      <c r="B42" s="161">
        <v>102513</v>
      </c>
      <c r="C42" s="156" t="s">
        <v>51</v>
      </c>
      <c r="D42" s="157" t="s">
        <v>48</v>
      </c>
      <c r="E42" s="166">
        <v>12.8</v>
      </c>
      <c r="F42" s="162">
        <v>54.01</v>
      </c>
      <c r="G42" s="160">
        <f t="shared" si="1"/>
        <v>691.328</v>
      </c>
      <c r="H42" s="108"/>
      <c r="I42" s="108"/>
      <c r="J42" s="109"/>
      <c r="K42" s="110"/>
    </row>
    <row r="43" spans="1:11" ht="28.5">
      <c r="A43" s="154" t="s">
        <v>117</v>
      </c>
      <c r="B43" s="161" t="s">
        <v>9</v>
      </c>
      <c r="C43" s="156" t="s">
        <v>10</v>
      </c>
      <c r="D43" s="157" t="s">
        <v>48</v>
      </c>
      <c r="E43" s="167">
        <v>810.05</v>
      </c>
      <c r="F43" s="162">
        <v>0.2</v>
      </c>
      <c r="G43" s="160">
        <f t="shared" si="1"/>
        <v>162.01</v>
      </c>
      <c r="H43" s="108"/>
      <c r="I43" s="108"/>
      <c r="J43" s="109"/>
      <c r="K43" s="110"/>
    </row>
    <row r="44" spans="1:11" ht="7.5" customHeight="1">
      <c r="A44" s="154"/>
      <c r="B44" s="163"/>
      <c r="C44" s="164"/>
      <c r="D44" s="157"/>
      <c r="E44" s="164"/>
      <c r="F44" s="162"/>
      <c r="G44" s="160"/>
      <c r="H44" s="108"/>
      <c r="I44" s="108"/>
      <c r="J44" s="109"/>
      <c r="K44" s="110"/>
    </row>
    <row r="45" spans="1:11" ht="15.75" thickBot="1">
      <c r="A45" s="140"/>
      <c r="B45" s="165"/>
      <c r="C45" s="276" t="s">
        <v>35</v>
      </c>
      <c r="D45" s="277"/>
      <c r="E45" s="277"/>
      <c r="F45" s="278"/>
      <c r="G45" s="146">
        <f>SUM(G37:G43)</f>
        <v>46207.36850000001</v>
      </c>
      <c r="H45" s="108"/>
      <c r="I45" s="108"/>
      <c r="J45" s="109"/>
      <c r="K45" s="110"/>
    </row>
    <row r="46" spans="1:11" ht="14.25" customHeight="1" thickTop="1">
      <c r="A46" s="147">
        <v>6</v>
      </c>
      <c r="B46" s="148"/>
      <c r="C46" s="149" t="s">
        <v>104</v>
      </c>
      <c r="D46" s="150"/>
      <c r="E46" s="151"/>
      <c r="F46" s="152"/>
      <c r="G46" s="153"/>
      <c r="H46" s="108"/>
      <c r="I46" s="108"/>
      <c r="K46" s="108"/>
    </row>
    <row r="47" spans="1:11" ht="14.25">
      <c r="A47" s="154" t="s">
        <v>121</v>
      </c>
      <c r="B47" s="155" t="s">
        <v>6</v>
      </c>
      <c r="C47" s="156" t="s">
        <v>7</v>
      </c>
      <c r="D47" s="157" t="s">
        <v>48</v>
      </c>
      <c r="E47" s="158">
        <v>1620.73</v>
      </c>
      <c r="F47" s="159">
        <v>7.31</v>
      </c>
      <c r="G47" s="160">
        <f>E47*F47</f>
        <v>11847.5363</v>
      </c>
      <c r="H47" s="108"/>
      <c r="I47" s="108"/>
      <c r="J47" s="111"/>
      <c r="K47" s="110"/>
    </row>
    <row r="48" spans="1:11" ht="28.5">
      <c r="A48" s="154" t="s">
        <v>122</v>
      </c>
      <c r="B48" s="161" t="s">
        <v>8</v>
      </c>
      <c r="C48" s="156" t="s">
        <v>50</v>
      </c>
      <c r="D48" s="157" t="s">
        <v>49</v>
      </c>
      <c r="E48" s="158">
        <v>48.62</v>
      </c>
      <c r="F48" s="162">
        <v>1543.97</v>
      </c>
      <c r="G48" s="160">
        <f>E48*F48</f>
        <v>75067.8214</v>
      </c>
      <c r="H48" s="108"/>
      <c r="I48" s="108"/>
      <c r="J48" s="111"/>
      <c r="K48" s="110"/>
    </row>
    <row r="49" spans="1:11" ht="28.5">
      <c r="A49" s="154" t="s">
        <v>123</v>
      </c>
      <c r="B49" s="161">
        <v>102513</v>
      </c>
      <c r="C49" s="156" t="s">
        <v>51</v>
      </c>
      <c r="D49" s="157" t="s">
        <v>48</v>
      </c>
      <c r="E49" s="164">
        <v>29.43</v>
      </c>
      <c r="F49" s="162">
        <v>54.01</v>
      </c>
      <c r="G49" s="160">
        <f>E49*F49</f>
        <v>1589.5142999999998</v>
      </c>
      <c r="H49" s="108"/>
      <c r="I49" s="108"/>
      <c r="J49" s="111"/>
      <c r="K49" s="110"/>
    </row>
    <row r="50" spans="1:11" ht="28.5">
      <c r="A50" s="154" t="s">
        <v>124</v>
      </c>
      <c r="B50" s="161" t="s">
        <v>110</v>
      </c>
      <c r="C50" s="156" t="s">
        <v>111</v>
      </c>
      <c r="D50" s="157" t="s">
        <v>112</v>
      </c>
      <c r="E50" s="166">
        <v>1</v>
      </c>
      <c r="F50" s="162">
        <v>669.64</v>
      </c>
      <c r="G50" s="160">
        <f>E50*F50</f>
        <v>669.64</v>
      </c>
      <c r="H50" s="108"/>
      <c r="I50" s="108"/>
      <c r="J50" s="111"/>
      <c r="K50" s="110"/>
    </row>
    <row r="51" spans="1:11" ht="28.5">
      <c r="A51" s="154" t="s">
        <v>125</v>
      </c>
      <c r="B51" s="161" t="s">
        <v>9</v>
      </c>
      <c r="C51" s="156" t="s">
        <v>10</v>
      </c>
      <c r="D51" s="157" t="s">
        <v>48</v>
      </c>
      <c r="E51" s="167">
        <v>1620.73</v>
      </c>
      <c r="F51" s="162">
        <v>0.2</v>
      </c>
      <c r="G51" s="160">
        <f>E51*F51</f>
        <v>324.146</v>
      </c>
      <c r="H51" s="108"/>
      <c r="I51" s="108"/>
      <c r="J51" s="111"/>
      <c r="K51" s="110"/>
    </row>
    <row r="52" spans="1:11" ht="7.5" customHeight="1">
      <c r="A52" s="154"/>
      <c r="B52" s="163"/>
      <c r="C52" s="164"/>
      <c r="D52" s="157"/>
      <c r="E52" s="164"/>
      <c r="F52" s="162"/>
      <c r="G52" s="160"/>
      <c r="H52" s="108"/>
      <c r="I52" s="108"/>
      <c r="J52" s="111"/>
      <c r="K52" s="110"/>
    </row>
    <row r="53" spans="1:11" ht="15.75" thickBot="1">
      <c r="A53" s="140"/>
      <c r="B53" s="165"/>
      <c r="C53" s="276" t="s">
        <v>126</v>
      </c>
      <c r="D53" s="277"/>
      <c r="E53" s="277"/>
      <c r="F53" s="278"/>
      <c r="G53" s="146">
        <f>SUM(G47:G51)</f>
        <v>89498.65799999998</v>
      </c>
      <c r="H53" s="108"/>
      <c r="I53" s="108"/>
      <c r="J53" s="109"/>
      <c r="K53" s="110"/>
    </row>
    <row r="54" spans="1:11" ht="14.25" customHeight="1" thickTop="1">
      <c r="A54" s="147">
        <v>7</v>
      </c>
      <c r="B54" s="148"/>
      <c r="C54" s="149" t="s">
        <v>105</v>
      </c>
      <c r="D54" s="150"/>
      <c r="E54" s="151"/>
      <c r="F54" s="152"/>
      <c r="G54" s="153"/>
      <c r="H54" s="108"/>
      <c r="I54" s="108"/>
      <c r="K54" s="108"/>
    </row>
    <row r="55" spans="1:11" ht="14.25">
      <c r="A55" s="154" t="s">
        <v>127</v>
      </c>
      <c r="B55" s="155" t="s">
        <v>6</v>
      </c>
      <c r="C55" s="156" t="s">
        <v>7</v>
      </c>
      <c r="D55" s="157" t="s">
        <v>48</v>
      </c>
      <c r="E55" s="158">
        <v>1122</v>
      </c>
      <c r="F55" s="159">
        <v>7.31</v>
      </c>
      <c r="G55" s="160">
        <f>E55*F55</f>
        <v>8201.82</v>
      </c>
      <c r="H55" s="108"/>
      <c r="I55" s="108"/>
      <c r="J55" s="111"/>
      <c r="K55" s="110"/>
    </row>
    <row r="56" spans="1:11" ht="28.5">
      <c r="A56" s="154" t="s">
        <v>128</v>
      </c>
      <c r="B56" s="161" t="s">
        <v>8</v>
      </c>
      <c r="C56" s="156" t="s">
        <v>50</v>
      </c>
      <c r="D56" s="157" t="s">
        <v>49</v>
      </c>
      <c r="E56" s="158">
        <v>33.66</v>
      </c>
      <c r="F56" s="159">
        <v>1543.97</v>
      </c>
      <c r="G56" s="160">
        <f>E56*F56</f>
        <v>51970.030199999994</v>
      </c>
      <c r="H56" s="108"/>
      <c r="I56" s="108"/>
      <c r="J56" s="111"/>
      <c r="K56" s="110"/>
    </row>
    <row r="57" spans="1:11" ht="28.5">
      <c r="A57" s="154" t="s">
        <v>129</v>
      </c>
      <c r="B57" s="161" t="s">
        <v>110</v>
      </c>
      <c r="C57" s="156" t="s">
        <v>111</v>
      </c>
      <c r="D57" s="157" t="s">
        <v>112</v>
      </c>
      <c r="E57" s="166">
        <v>1</v>
      </c>
      <c r="F57" s="162">
        <v>669.64</v>
      </c>
      <c r="G57" s="160">
        <f>E57*F57</f>
        <v>669.64</v>
      </c>
      <c r="H57" s="108"/>
      <c r="I57" s="108"/>
      <c r="J57" s="111"/>
      <c r="K57" s="110"/>
    </row>
    <row r="58" spans="1:11" ht="28.5">
      <c r="A58" s="154" t="s">
        <v>130</v>
      </c>
      <c r="B58" s="161">
        <v>102513</v>
      </c>
      <c r="C58" s="156" t="s">
        <v>51</v>
      </c>
      <c r="D58" s="157" t="s">
        <v>48</v>
      </c>
      <c r="E58" s="166">
        <v>4.4</v>
      </c>
      <c r="F58" s="162">
        <v>54.01</v>
      </c>
      <c r="G58" s="160">
        <f>F58*E58</f>
        <v>237.644</v>
      </c>
      <c r="H58" s="108"/>
      <c r="I58" s="108"/>
      <c r="J58" s="111"/>
      <c r="K58" s="110"/>
    </row>
    <row r="59" spans="1:11" ht="28.5">
      <c r="A59" s="154" t="s">
        <v>141</v>
      </c>
      <c r="B59" s="161" t="s">
        <v>9</v>
      </c>
      <c r="C59" s="156" t="s">
        <v>10</v>
      </c>
      <c r="D59" s="157" t="s">
        <v>48</v>
      </c>
      <c r="E59" s="158">
        <v>1122</v>
      </c>
      <c r="F59" s="162">
        <v>0.2</v>
      </c>
      <c r="G59" s="160">
        <f>E59*F59</f>
        <v>224.4</v>
      </c>
      <c r="H59" s="108"/>
      <c r="I59" s="108"/>
      <c r="J59" s="111"/>
      <c r="K59" s="110"/>
    </row>
    <row r="60" spans="1:11" ht="7.5" customHeight="1">
      <c r="A60" s="154"/>
      <c r="B60" s="163"/>
      <c r="C60" s="164"/>
      <c r="D60" s="157"/>
      <c r="E60" s="164"/>
      <c r="F60" s="162"/>
      <c r="G60" s="160"/>
      <c r="H60" s="108"/>
      <c r="I60" s="108"/>
      <c r="J60" s="111"/>
      <c r="K60" s="110"/>
    </row>
    <row r="61" spans="1:11" ht="15.75" thickBot="1">
      <c r="A61" s="140"/>
      <c r="B61" s="165"/>
      <c r="C61" s="276" t="s">
        <v>131</v>
      </c>
      <c r="D61" s="277"/>
      <c r="E61" s="277"/>
      <c r="F61" s="278"/>
      <c r="G61" s="146">
        <f>SUM(G55:G59)</f>
        <v>61303.534199999995</v>
      </c>
      <c r="H61" s="108"/>
      <c r="I61" s="108"/>
      <c r="J61" s="109"/>
      <c r="K61" s="110"/>
    </row>
    <row r="62" spans="1:11" ht="7.5" customHeight="1" thickTop="1">
      <c r="A62" s="169"/>
      <c r="B62" s="170"/>
      <c r="C62" s="171"/>
      <c r="D62" s="172"/>
      <c r="E62" s="171"/>
      <c r="F62" s="173"/>
      <c r="G62" s="174"/>
      <c r="H62" s="108"/>
      <c r="I62" s="108"/>
      <c r="J62" s="111"/>
      <c r="K62" s="110"/>
    </row>
    <row r="63" spans="1:11" ht="13.5" customHeight="1">
      <c r="A63" s="175"/>
      <c r="B63" s="136"/>
      <c r="C63" s="135" t="s">
        <v>40</v>
      </c>
      <c r="D63" s="136"/>
      <c r="E63" s="137"/>
      <c r="F63" s="138"/>
      <c r="G63" s="176">
        <f>G7+G20+G27+G35+G45+G53+G61</f>
        <v>515703.2416</v>
      </c>
      <c r="H63" s="108"/>
      <c r="I63" s="108"/>
      <c r="K63" s="108"/>
    </row>
    <row r="64" spans="1:11" ht="6" customHeight="1" thickBot="1">
      <c r="A64" s="177"/>
      <c r="B64" s="178"/>
      <c r="C64" s="179"/>
      <c r="D64" s="178"/>
      <c r="E64" s="180"/>
      <c r="F64" s="181"/>
      <c r="G64" s="182"/>
      <c r="H64" s="108"/>
      <c r="I64" s="108"/>
      <c r="K64" s="108"/>
    </row>
    <row r="65" spans="1:11" ht="21.75" customHeight="1" thickBot="1" thickTop="1">
      <c r="A65" s="183"/>
      <c r="B65" s="184"/>
      <c r="C65" s="185" t="s">
        <v>39</v>
      </c>
      <c r="D65" s="186"/>
      <c r="E65" s="187"/>
      <c r="F65" s="188"/>
      <c r="G65" s="189">
        <f>G63*1.196</f>
        <v>616781.0769535999</v>
      </c>
      <c r="H65" s="108"/>
      <c r="I65" s="108"/>
      <c r="K65" s="108"/>
    </row>
    <row r="66" spans="1:7" ht="6.75" customHeight="1">
      <c r="A66" s="112"/>
      <c r="B66" s="120"/>
      <c r="C66" s="113"/>
      <c r="D66" s="114"/>
      <c r="E66" s="115"/>
      <c r="F66" s="123"/>
      <c r="G66" s="115"/>
    </row>
    <row r="67" spans="1:7" ht="6.75" customHeight="1">
      <c r="A67" s="112"/>
      <c r="B67" s="120"/>
      <c r="C67" s="113"/>
      <c r="D67" s="114"/>
      <c r="E67" s="115"/>
      <c r="F67" s="123"/>
      <c r="G67" s="115"/>
    </row>
    <row r="68" spans="1:7" ht="43.5" customHeight="1">
      <c r="A68" s="279" t="s">
        <v>151</v>
      </c>
      <c r="B68" s="279"/>
      <c r="C68" s="279"/>
      <c r="D68" s="190"/>
      <c r="E68" s="191"/>
      <c r="F68" s="192"/>
      <c r="G68" s="191"/>
    </row>
    <row r="69" spans="1:7" ht="14.25">
      <c r="A69" s="258"/>
      <c r="B69" s="258"/>
      <c r="C69" s="258"/>
      <c r="D69" s="190"/>
      <c r="E69" s="191"/>
      <c r="F69" s="192"/>
      <c r="G69" s="191"/>
    </row>
    <row r="70" spans="1:7" ht="14.25">
      <c r="A70" s="258"/>
      <c r="B70" s="258"/>
      <c r="C70" s="258"/>
      <c r="D70" s="190"/>
      <c r="E70" s="191"/>
      <c r="F70" s="192"/>
      <c r="G70" s="191"/>
    </row>
    <row r="71" spans="1:7" ht="14.25">
      <c r="A71" s="258"/>
      <c r="B71" s="258"/>
      <c r="C71" s="258"/>
      <c r="D71" s="190"/>
      <c r="E71" s="191"/>
      <c r="F71" s="192"/>
      <c r="G71" s="191"/>
    </row>
    <row r="72" spans="1:7" ht="19.5" customHeight="1">
      <c r="A72" s="193"/>
      <c r="B72" s="194"/>
      <c r="C72" s="195"/>
      <c r="D72" s="196"/>
      <c r="E72" s="180"/>
      <c r="F72" s="197"/>
      <c r="G72" s="180"/>
    </row>
    <row r="73" spans="1:7" ht="15" customHeight="1">
      <c r="A73" s="193"/>
      <c r="B73" s="288" t="s">
        <v>46</v>
      </c>
      <c r="C73" s="288"/>
      <c r="D73" s="270" t="s">
        <v>43</v>
      </c>
      <c r="E73" s="271"/>
      <c r="F73" s="271"/>
      <c r="G73" s="272"/>
    </row>
    <row r="74" spans="1:11" s="116" customFormat="1" ht="15">
      <c r="A74" s="193"/>
      <c r="B74" s="269" t="s">
        <v>47</v>
      </c>
      <c r="C74" s="269"/>
      <c r="D74" s="270" t="s">
        <v>133</v>
      </c>
      <c r="E74" s="271"/>
      <c r="F74" s="271"/>
      <c r="G74" s="272"/>
      <c r="H74" s="104"/>
      <c r="I74" s="104"/>
      <c r="J74" s="104"/>
      <c r="K74" s="104"/>
    </row>
    <row r="75" spans="1:11" s="116" customFormat="1" ht="12.75" customHeight="1">
      <c r="A75" s="279" t="s">
        <v>120</v>
      </c>
      <c r="B75" s="279"/>
      <c r="C75" s="279"/>
      <c r="D75" s="273" t="s">
        <v>45</v>
      </c>
      <c r="E75" s="273"/>
      <c r="F75" s="273"/>
      <c r="G75" s="273"/>
      <c r="H75" s="104"/>
      <c r="I75" s="104"/>
      <c r="J75" s="104"/>
      <c r="K75" s="104"/>
    </row>
    <row r="76" spans="1:7" ht="8.25" customHeight="1">
      <c r="A76" s="193"/>
      <c r="B76" s="194"/>
      <c r="C76" s="195"/>
      <c r="D76" s="196"/>
      <c r="E76" s="180"/>
      <c r="F76" s="197"/>
      <c r="G76" s="180"/>
    </row>
    <row r="77" spans="1:7" ht="12.75" customHeight="1">
      <c r="A77" s="193"/>
      <c r="B77" s="194"/>
      <c r="C77" s="195"/>
      <c r="D77" s="196"/>
      <c r="E77" s="196"/>
      <c r="F77" s="197"/>
      <c r="G77" s="180"/>
    </row>
    <row r="78" spans="1:7" ht="9.75" customHeight="1">
      <c r="A78" s="193"/>
      <c r="B78" s="274"/>
      <c r="C78" s="275"/>
      <c r="D78" s="198"/>
      <c r="E78" s="198"/>
      <c r="F78" s="197"/>
      <c r="G78" s="196"/>
    </row>
    <row r="79" spans="2:7" ht="10.5" customHeight="1">
      <c r="B79" s="121"/>
      <c r="C79" s="117"/>
      <c r="D79" s="118"/>
      <c r="E79" s="118"/>
      <c r="F79" s="124"/>
      <c r="G79" s="118"/>
    </row>
    <row r="80" spans="2:7" ht="12.75">
      <c r="B80" s="108"/>
      <c r="C80" s="104"/>
      <c r="D80" s="108"/>
      <c r="E80" s="108"/>
      <c r="G80" s="104"/>
    </row>
  </sheetData>
  <sheetProtection/>
  <mergeCells count="19">
    <mergeCell ref="C1:G1"/>
    <mergeCell ref="B73:C73"/>
    <mergeCell ref="C20:F20"/>
    <mergeCell ref="C53:F53"/>
    <mergeCell ref="C61:F61"/>
    <mergeCell ref="D73:G73"/>
    <mergeCell ref="A68:C68"/>
    <mergeCell ref="C2:G2"/>
    <mergeCell ref="C3:G3"/>
    <mergeCell ref="C4:G4"/>
    <mergeCell ref="B74:C74"/>
    <mergeCell ref="D74:G74"/>
    <mergeCell ref="D75:G75"/>
    <mergeCell ref="B78:C78"/>
    <mergeCell ref="C27:F27"/>
    <mergeCell ref="C35:F35"/>
    <mergeCell ref="C45:F45"/>
    <mergeCell ref="A75:C75"/>
    <mergeCell ref="A1:B4"/>
  </mergeCells>
  <printOptions horizontalCentered="1"/>
  <pageMargins left="0.1968503937007874" right="0.1968503937007874" top="0.7874015748031497" bottom="0.7874015748031497" header="0.5118110236220472" footer="0.5118110236220472"/>
  <pageSetup fitToHeight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15.57421875" style="1" customWidth="1"/>
    <col min="2" max="2" width="54.57421875" style="1" customWidth="1"/>
    <col min="3" max="3" width="15.7109375" style="1" customWidth="1"/>
    <col min="4" max="6" width="14.7109375" style="1" customWidth="1"/>
    <col min="7" max="7" width="16.7109375" style="1" customWidth="1"/>
    <col min="8" max="8" width="14.57421875" style="1" customWidth="1"/>
    <col min="9" max="16384" width="9.00390625" style="1" customWidth="1"/>
  </cols>
  <sheetData>
    <row r="1" spans="1:7" ht="19.5" customHeight="1" thickTop="1">
      <c r="A1" s="201"/>
      <c r="B1" s="202"/>
      <c r="C1" s="203"/>
      <c r="D1" s="305" t="s">
        <v>83</v>
      </c>
      <c r="E1" s="306"/>
      <c r="F1" s="306"/>
      <c r="G1" s="307"/>
    </row>
    <row r="2" spans="1:7" ht="15.75" customHeight="1">
      <c r="A2" s="313" t="s">
        <v>135</v>
      </c>
      <c r="B2" s="314"/>
      <c r="C2" s="314"/>
      <c r="D2" s="308"/>
      <c r="E2" s="309"/>
      <c r="F2" s="309"/>
      <c r="G2" s="310"/>
    </row>
    <row r="3" spans="1:7" ht="15">
      <c r="A3" s="313" t="s">
        <v>136</v>
      </c>
      <c r="B3" s="315"/>
      <c r="C3" s="316"/>
      <c r="D3" s="296" t="s">
        <v>132</v>
      </c>
      <c r="E3" s="297"/>
      <c r="F3" s="297"/>
      <c r="G3" s="298"/>
    </row>
    <row r="4" spans="1:7" ht="18" customHeight="1" thickBot="1">
      <c r="A4" s="206"/>
      <c r="B4" s="207"/>
      <c r="C4" s="207"/>
      <c r="D4" s="299"/>
      <c r="E4" s="300"/>
      <c r="F4" s="300"/>
      <c r="G4" s="301"/>
    </row>
    <row r="5" spans="1:13" ht="16.5" thickTop="1">
      <c r="A5" s="208" t="s">
        <v>0</v>
      </c>
      <c r="B5" s="209" t="s">
        <v>84</v>
      </c>
      <c r="C5" s="210" t="s">
        <v>85</v>
      </c>
      <c r="D5" s="311" t="s">
        <v>86</v>
      </c>
      <c r="E5" s="311"/>
      <c r="F5" s="311"/>
      <c r="G5" s="208" t="s">
        <v>71</v>
      </c>
      <c r="I5" s="312"/>
      <c r="J5" s="312"/>
      <c r="K5" s="312"/>
      <c r="L5" s="312"/>
      <c r="M5" s="312"/>
    </row>
    <row r="6" spans="1:7" ht="16.5" thickBot="1">
      <c r="A6" s="211"/>
      <c r="B6" s="212" t="s">
        <v>87</v>
      </c>
      <c r="C6" s="213" t="s">
        <v>88</v>
      </c>
      <c r="D6" s="317" t="s">
        <v>137</v>
      </c>
      <c r="E6" s="317"/>
      <c r="F6" s="317"/>
      <c r="G6" s="214" t="s">
        <v>88</v>
      </c>
    </row>
    <row r="7" spans="1:7" ht="17.25" thickBot="1" thickTop="1">
      <c r="A7" s="215"/>
      <c r="B7" s="216" t="s">
        <v>89</v>
      </c>
      <c r="C7" s="199"/>
      <c r="D7" s="217" t="s">
        <v>90</v>
      </c>
      <c r="E7" s="217" t="s">
        <v>91</v>
      </c>
      <c r="F7" s="217" t="s">
        <v>92</v>
      </c>
      <c r="G7" s="218"/>
    </row>
    <row r="8" spans="1:8" ht="16.5" thickTop="1">
      <c r="A8" s="302" t="s">
        <v>138</v>
      </c>
      <c r="B8" s="303"/>
      <c r="C8" s="304"/>
      <c r="D8" s="219"/>
      <c r="E8" s="220"/>
      <c r="F8" s="220"/>
      <c r="G8" s="221"/>
      <c r="H8" s="98"/>
    </row>
    <row r="9" spans="1:8" s="100" customFormat="1" ht="15.75">
      <c r="A9" s="222">
        <v>1</v>
      </c>
      <c r="B9" s="223" t="str">
        <f>RECAPEAMENTO!C6</f>
        <v>Serviços complementares</v>
      </c>
      <c r="C9" s="224">
        <f>RECAPEAMENTO!G7</f>
        <v>5555.700000000001</v>
      </c>
      <c r="D9" s="225">
        <f>C9</f>
        <v>5555.700000000001</v>
      </c>
      <c r="E9" s="226"/>
      <c r="F9" s="226"/>
      <c r="G9" s="227">
        <f>SUM(D9:F9)</f>
        <v>5555.700000000001</v>
      </c>
      <c r="H9" s="99"/>
    </row>
    <row r="10" spans="1:8" s="100" customFormat="1" ht="4.5" customHeight="1">
      <c r="A10" s="222"/>
      <c r="B10" s="223"/>
      <c r="C10" s="224"/>
      <c r="D10" s="254"/>
      <c r="E10" s="226"/>
      <c r="F10" s="228"/>
      <c r="G10" s="227"/>
      <c r="H10" s="99"/>
    </row>
    <row r="11" spans="1:8" s="100" customFormat="1" ht="15.75">
      <c r="A11" s="222">
        <v>2</v>
      </c>
      <c r="B11" s="223" t="str">
        <f>RECAPEAMENTO!C8</f>
        <v>Rua Iracidio Semeghini / Rua Fabricio Lala Villalva</v>
      </c>
      <c r="C11" s="224">
        <f>RECAPEAMENTO!G20</f>
        <v>141527.7637</v>
      </c>
      <c r="D11" s="225">
        <f>C11</f>
        <v>141527.7637</v>
      </c>
      <c r="E11" s="226"/>
      <c r="F11" s="226"/>
      <c r="G11" s="229">
        <f>SUM(D11:F11)</f>
        <v>141527.7637</v>
      </c>
      <c r="H11" s="99"/>
    </row>
    <row r="12" spans="1:8" s="100" customFormat="1" ht="4.5" customHeight="1">
      <c r="A12" s="222"/>
      <c r="B12" s="223"/>
      <c r="C12" s="224"/>
      <c r="D12" s="254"/>
      <c r="E12" s="226"/>
      <c r="F12" s="226"/>
      <c r="G12" s="227"/>
      <c r="H12" s="99"/>
    </row>
    <row r="13" spans="1:8" s="100" customFormat="1" ht="15.75">
      <c r="A13" s="222">
        <v>3</v>
      </c>
      <c r="B13" s="223" t="str">
        <f>RECAPEAMENTO!C21</f>
        <v>Rua Olivar Siqueira Cezar</v>
      </c>
      <c r="C13" s="224">
        <f>RECAPEAMENTO!G27</f>
        <v>82446.68729999999</v>
      </c>
      <c r="D13" s="225"/>
      <c r="E13" s="226">
        <f>C13</f>
        <v>82446.68729999999</v>
      </c>
      <c r="F13" s="226"/>
      <c r="G13" s="229">
        <f>SUM(D13:F13)</f>
        <v>82446.68729999999</v>
      </c>
      <c r="H13" s="99"/>
    </row>
    <row r="14" spans="1:8" s="100" customFormat="1" ht="4.5" customHeight="1">
      <c r="A14" s="230"/>
      <c r="B14" s="231"/>
      <c r="C14" s="232"/>
      <c r="D14" s="228"/>
      <c r="E14" s="253"/>
      <c r="F14" s="228"/>
      <c r="G14" s="227"/>
      <c r="H14" s="99"/>
    </row>
    <row r="15" spans="1:8" ht="15.75">
      <c r="A15" s="230">
        <v>4</v>
      </c>
      <c r="B15" s="231" t="str">
        <f>RECAPEAMENTO!C28</f>
        <v>Rua Antonio Picolomini</v>
      </c>
      <c r="C15" s="233">
        <f>RECAPEAMENTO!G35</f>
        <v>89163.52990000001</v>
      </c>
      <c r="D15" s="225"/>
      <c r="E15" s="226">
        <f>C15</f>
        <v>89163.52990000001</v>
      </c>
      <c r="F15" s="226"/>
      <c r="G15" s="234">
        <f>SUM(D15:F15)</f>
        <v>89163.52990000001</v>
      </c>
      <c r="H15" s="99"/>
    </row>
    <row r="16" spans="1:8" s="100" customFormat="1" ht="4.5" customHeight="1">
      <c r="A16" s="230"/>
      <c r="B16" s="231"/>
      <c r="C16" s="233"/>
      <c r="D16" s="225"/>
      <c r="E16" s="252"/>
      <c r="F16" s="235"/>
      <c r="G16" s="227"/>
      <c r="H16" s="99"/>
    </row>
    <row r="17" spans="1:8" s="100" customFormat="1" ht="15.75">
      <c r="A17" s="230">
        <v>5</v>
      </c>
      <c r="B17" s="231" t="str">
        <f>RECAPEAMENTO!C36</f>
        <v>Rua Capitão Andrade</v>
      </c>
      <c r="C17" s="233">
        <f>RECAPEAMENTO!G45</f>
        <v>46207.36850000001</v>
      </c>
      <c r="D17" s="225"/>
      <c r="E17" s="235"/>
      <c r="F17" s="235">
        <f>C17</f>
        <v>46207.36850000001</v>
      </c>
      <c r="G17" s="227">
        <f>SUM(D17:F17)</f>
        <v>46207.36850000001</v>
      </c>
      <c r="H17" s="99"/>
    </row>
    <row r="18" spans="1:8" s="100" customFormat="1" ht="4.5" customHeight="1">
      <c r="A18" s="230"/>
      <c r="B18" s="231"/>
      <c r="C18" s="233"/>
      <c r="D18" s="225"/>
      <c r="E18" s="235"/>
      <c r="F18" s="252"/>
      <c r="G18" s="227"/>
      <c r="H18" s="99"/>
    </row>
    <row r="19" spans="1:8" s="100" customFormat="1" ht="15.75">
      <c r="A19" s="230">
        <v>6</v>
      </c>
      <c r="B19" s="231" t="str">
        <f>RECAPEAMENTO!C46</f>
        <v>Rua Enore Mazzoni</v>
      </c>
      <c r="C19" s="233">
        <f>RECAPEAMENTO!G53</f>
        <v>89498.65799999998</v>
      </c>
      <c r="D19" s="225"/>
      <c r="E19" s="235"/>
      <c r="F19" s="235">
        <f>C19</f>
        <v>89498.65799999998</v>
      </c>
      <c r="G19" s="227">
        <f>SUM(D19:F19)</f>
        <v>89498.65799999998</v>
      </c>
      <c r="H19" s="99"/>
    </row>
    <row r="20" spans="1:8" s="100" customFormat="1" ht="4.5" customHeight="1">
      <c r="A20" s="230"/>
      <c r="B20" s="231"/>
      <c r="C20" s="233"/>
      <c r="D20" s="225"/>
      <c r="E20" s="235"/>
      <c r="F20" s="252"/>
      <c r="G20" s="227"/>
      <c r="H20" s="99"/>
    </row>
    <row r="21" spans="1:8" s="100" customFormat="1" ht="15.75">
      <c r="A21" s="230">
        <v>7</v>
      </c>
      <c r="B21" s="231" t="str">
        <f>RECAPEAMENTO!C54</f>
        <v>Rua José Henrique Maldonado Lopes</v>
      </c>
      <c r="C21" s="233">
        <f>RECAPEAMENTO!G61</f>
        <v>61303.534199999995</v>
      </c>
      <c r="D21" s="225"/>
      <c r="E21" s="235"/>
      <c r="F21" s="235">
        <f>C21</f>
        <v>61303.534199999995</v>
      </c>
      <c r="G21" s="227">
        <f>SUM(D21:F21)</f>
        <v>61303.534199999995</v>
      </c>
      <c r="H21" s="99"/>
    </row>
    <row r="22" spans="1:8" s="100" customFormat="1" ht="4.5" customHeight="1">
      <c r="A22" s="230"/>
      <c r="B22" s="231"/>
      <c r="C22" s="233"/>
      <c r="D22" s="236"/>
      <c r="E22" s="228"/>
      <c r="F22" s="252"/>
      <c r="G22" s="227"/>
      <c r="H22" s="99"/>
    </row>
    <row r="23" spans="1:8" ht="4.5" customHeight="1" thickBot="1">
      <c r="A23" s="230"/>
      <c r="B23" s="231"/>
      <c r="C23" s="233"/>
      <c r="D23" s="237"/>
      <c r="E23" s="228"/>
      <c r="F23" s="238"/>
      <c r="G23" s="229"/>
      <c r="H23" s="98"/>
    </row>
    <row r="24" spans="1:8" ht="17.25" thickBot="1" thickTop="1">
      <c r="A24" s="318" t="s">
        <v>5</v>
      </c>
      <c r="B24" s="319"/>
      <c r="C24" s="239">
        <f>SUM(C9:C21)</f>
        <v>515703.2416</v>
      </c>
      <c r="D24" s="240">
        <f>SUM(D9:D21)</f>
        <v>147083.46370000002</v>
      </c>
      <c r="E24" s="240">
        <f>SUM(E9:E21)</f>
        <v>171610.2172</v>
      </c>
      <c r="F24" s="240">
        <f>SUM(F9:F21)</f>
        <v>197009.56069999997</v>
      </c>
      <c r="G24" s="241">
        <f>SUM(D24:F24)</f>
        <v>515703.2416</v>
      </c>
      <c r="H24" s="101"/>
    </row>
    <row r="25" spans="1:7" ht="17.25" thickBot="1" thickTop="1">
      <c r="A25" s="292" t="s">
        <v>134</v>
      </c>
      <c r="B25" s="293"/>
      <c r="C25" s="242">
        <f>C24*0.196</f>
        <v>101077.8353536</v>
      </c>
      <c r="D25" s="243">
        <f>D24*0.196</f>
        <v>28828.358885200007</v>
      </c>
      <c r="E25" s="243">
        <f>E24*0.196</f>
        <v>33635.602571200005</v>
      </c>
      <c r="F25" s="243">
        <f>F24*0.196</f>
        <v>38613.8738972</v>
      </c>
      <c r="G25" s="244">
        <f>SUM(D25:F25)</f>
        <v>101077.8353536</v>
      </c>
    </row>
    <row r="26" spans="1:7" ht="19.5" customHeight="1" thickBot="1" thickTop="1">
      <c r="A26" s="294" t="s">
        <v>93</v>
      </c>
      <c r="B26" s="295"/>
      <c r="C26" s="245">
        <f>C24+C25</f>
        <v>616781.0769536</v>
      </c>
      <c r="D26" s="245">
        <f>SUM(D24:D25)</f>
        <v>175911.82258520002</v>
      </c>
      <c r="E26" s="245">
        <f>SUM(E24:E25)</f>
        <v>205245.8197712</v>
      </c>
      <c r="F26" s="245">
        <f>SUM(F24:F25)</f>
        <v>235623.43459719996</v>
      </c>
      <c r="G26" s="245">
        <f>SUM(D26:F26)</f>
        <v>616781.0769535999</v>
      </c>
    </row>
    <row r="27" spans="1:7" ht="7.5" customHeight="1" thickTop="1">
      <c r="A27" s="246"/>
      <c r="B27" s="246"/>
      <c r="C27" s="247"/>
      <c r="D27" s="246"/>
      <c r="E27" s="246"/>
      <c r="F27" s="246"/>
      <c r="G27" s="246"/>
    </row>
    <row r="28" spans="1:7" ht="7.5" customHeight="1">
      <c r="A28" s="246"/>
      <c r="B28" s="246"/>
      <c r="C28" s="247"/>
      <c r="D28" s="246"/>
      <c r="E28" s="246"/>
      <c r="F28" s="246"/>
      <c r="G28" s="246"/>
    </row>
    <row r="29" spans="1:7" ht="7.5" customHeight="1">
      <c r="A29" s="246"/>
      <c r="B29" s="246"/>
      <c r="C29" s="247"/>
      <c r="D29" s="246"/>
      <c r="E29" s="246"/>
      <c r="F29" s="246"/>
      <c r="G29" s="246"/>
    </row>
    <row r="30" spans="1:7" ht="42" customHeight="1">
      <c r="A30" s="246"/>
      <c r="B30" s="248" t="s">
        <v>151</v>
      </c>
      <c r="C30" s="247"/>
      <c r="D30" s="246"/>
      <c r="E30" s="246"/>
      <c r="F30" s="246"/>
      <c r="G30" s="246"/>
    </row>
    <row r="31" spans="1:7" ht="7.5" customHeight="1">
      <c r="A31" s="246"/>
      <c r="B31" s="246"/>
      <c r="C31" s="246"/>
      <c r="D31" s="246"/>
      <c r="E31" s="246"/>
      <c r="F31" s="246"/>
      <c r="G31" s="246"/>
    </row>
    <row r="32" spans="1:7" ht="7.5" customHeight="1" thickBot="1">
      <c r="A32" s="246"/>
      <c r="B32" s="246"/>
      <c r="C32" s="246"/>
      <c r="D32" s="249"/>
      <c r="E32" s="249"/>
      <c r="F32" s="249"/>
      <c r="G32" s="246"/>
    </row>
    <row r="33" spans="1:8" ht="15.75">
      <c r="A33" s="246"/>
      <c r="B33" s="260" t="s">
        <v>94</v>
      </c>
      <c r="C33" s="204"/>
      <c r="D33" s="255" t="s">
        <v>43</v>
      </c>
      <c r="E33" s="251"/>
      <c r="F33" s="251"/>
      <c r="G33" s="205"/>
      <c r="H33" s="103"/>
    </row>
    <row r="34" spans="1:8" ht="15">
      <c r="A34" s="246"/>
      <c r="B34" s="261" t="s">
        <v>95</v>
      </c>
      <c r="C34" s="204"/>
      <c r="D34" s="256" t="s">
        <v>96</v>
      </c>
      <c r="E34" s="205"/>
      <c r="F34" s="205"/>
      <c r="G34" s="205"/>
      <c r="H34" s="103"/>
    </row>
    <row r="35" spans="1:7" ht="15">
      <c r="A35" s="246"/>
      <c r="B35" s="261" t="s">
        <v>44</v>
      </c>
      <c r="C35" s="250"/>
      <c r="D35" s="257" t="s">
        <v>45</v>
      </c>
      <c r="E35" s="246"/>
      <c r="F35" s="246"/>
      <c r="G35" s="246"/>
    </row>
    <row r="36" spans="1:7" ht="15.75">
      <c r="A36" s="246"/>
      <c r="B36" s="200"/>
      <c r="C36" s="250"/>
      <c r="D36" s="246"/>
      <c r="E36" s="246"/>
      <c r="F36" s="246"/>
      <c r="G36" s="246"/>
    </row>
    <row r="37" spans="1:7" ht="15">
      <c r="A37" s="246"/>
      <c r="B37" s="246"/>
      <c r="C37" s="246"/>
      <c r="D37" s="246"/>
      <c r="E37" s="246"/>
      <c r="F37" s="246"/>
      <c r="G37" s="246"/>
    </row>
    <row r="38" spans="2:6" ht="12.75">
      <c r="B38"/>
      <c r="C38"/>
      <c r="D38"/>
      <c r="E38"/>
      <c r="F38"/>
    </row>
    <row r="39" spans="2:6" ht="12.75">
      <c r="B39"/>
      <c r="C39"/>
      <c r="D39"/>
      <c r="E39"/>
      <c r="F39"/>
    </row>
    <row r="40" spans="2:6" ht="12.75">
      <c r="B40"/>
      <c r="C40"/>
      <c r="D40"/>
      <c r="E40"/>
      <c r="F40"/>
    </row>
    <row r="41" spans="2:6" ht="12.75">
      <c r="B41"/>
      <c r="C41"/>
      <c r="D41"/>
      <c r="E41"/>
      <c r="F41"/>
    </row>
    <row r="42" spans="2:6" ht="12.75">
      <c r="B42"/>
      <c r="C42"/>
      <c r="D42"/>
      <c r="E42"/>
      <c r="F42"/>
    </row>
    <row r="43" spans="2:6" ht="12.75">
      <c r="B43"/>
      <c r="C43"/>
      <c r="D43"/>
      <c r="E43"/>
      <c r="F43"/>
    </row>
    <row r="44" spans="2:6" ht="12.75">
      <c r="B44"/>
      <c r="C44"/>
      <c r="D44"/>
      <c r="E44"/>
      <c r="F44"/>
    </row>
    <row r="45" spans="1:6" ht="18.75">
      <c r="A45" s="102"/>
      <c r="B45"/>
      <c r="C45"/>
      <c r="D45"/>
      <c r="E45"/>
      <c r="F45"/>
    </row>
    <row r="46" spans="2:6" ht="12.75">
      <c r="B46"/>
      <c r="C46"/>
      <c r="D46"/>
      <c r="E46"/>
      <c r="F46"/>
    </row>
  </sheetData>
  <sheetProtection/>
  <mergeCells count="11">
    <mergeCell ref="I5:M5"/>
    <mergeCell ref="A2:C2"/>
    <mergeCell ref="A3:C3"/>
    <mergeCell ref="D6:F6"/>
    <mergeCell ref="A24:B24"/>
    <mergeCell ref="A25:B25"/>
    <mergeCell ref="A26:B26"/>
    <mergeCell ref="D3:G4"/>
    <mergeCell ref="A8:C8"/>
    <mergeCell ref="D1:G2"/>
    <mergeCell ref="D5:F5"/>
  </mergeCells>
  <printOptions/>
  <pageMargins left="0.25" right="0.25" top="0.75" bottom="0.75" header="0.3" footer="0.3"/>
  <pageSetup fitToHeight="0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P19" sqref="P19"/>
    </sheetView>
  </sheetViews>
  <sheetFormatPr defaultColWidth="9.140625" defaultRowHeight="18" customHeight="1"/>
  <cols>
    <col min="1" max="1" width="5.421875" style="1" customWidth="1"/>
    <col min="2" max="2" width="40.7109375" style="1" customWidth="1"/>
    <col min="3" max="3" width="9.28125" style="4" customWidth="1"/>
    <col min="4" max="4" width="17.28125" style="4" customWidth="1"/>
    <col min="5" max="5" width="14.8515625" style="4" customWidth="1"/>
    <col min="6" max="6" width="17.28125" style="1" customWidth="1"/>
    <col min="7" max="7" width="15.28125" style="1" customWidth="1"/>
    <col min="8" max="8" width="17.28125" style="1" customWidth="1"/>
    <col min="9" max="9" width="14.57421875" style="1" customWidth="1"/>
    <col min="10" max="10" width="16.7109375" style="1" customWidth="1"/>
    <col min="11" max="16384" width="9.140625" style="1" customWidth="1"/>
  </cols>
  <sheetData>
    <row r="1" spans="1:10" s="2" customFormat="1" ht="33" customHeight="1">
      <c r="A1" s="335" t="s">
        <v>54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ht="12" customHeight="1">
      <c r="A2" s="3" t="s">
        <v>55</v>
      </c>
      <c r="B2" s="48"/>
      <c r="C2" s="48"/>
      <c r="D2" s="48"/>
      <c r="E2" s="49"/>
      <c r="F2" s="48"/>
      <c r="G2" s="48"/>
      <c r="H2" s="48"/>
      <c r="I2" s="48"/>
      <c r="J2" s="50"/>
    </row>
    <row r="3" spans="1:10" ht="13.5" customHeight="1">
      <c r="A3" s="5" t="s">
        <v>56</v>
      </c>
      <c r="B3" s="51"/>
      <c r="C3" s="51"/>
      <c r="D3" s="51"/>
      <c r="E3" s="49"/>
      <c r="F3" s="338" t="s">
        <v>57</v>
      </c>
      <c r="G3" s="339"/>
      <c r="H3" s="340"/>
      <c r="I3" s="52"/>
      <c r="J3" s="53"/>
    </row>
    <row r="4" spans="1:10" ht="13.5" customHeight="1">
      <c r="A4" s="6"/>
      <c r="B4" s="6"/>
      <c r="C4" s="6"/>
      <c r="D4" s="6"/>
      <c r="E4" s="49"/>
      <c r="F4" s="341" t="s">
        <v>58</v>
      </c>
      <c r="G4" s="342"/>
      <c r="H4" s="343"/>
      <c r="I4" s="54"/>
      <c r="J4" s="55"/>
    </row>
    <row r="5" spans="1:10" ht="5.25" customHeight="1">
      <c r="A5" s="56"/>
      <c r="B5" s="48"/>
      <c r="C5" s="49"/>
      <c r="D5" s="49"/>
      <c r="E5" s="49"/>
      <c r="F5" s="57"/>
      <c r="G5" s="48"/>
      <c r="H5" s="48"/>
      <c r="I5" s="48"/>
      <c r="J5" s="50"/>
    </row>
    <row r="6" spans="1:10" ht="12.75" customHeight="1">
      <c r="A6" s="58" t="s">
        <v>59</v>
      </c>
      <c r="B6" s="7"/>
      <c r="C6" s="8"/>
      <c r="D6" s="9"/>
      <c r="E6" s="49"/>
      <c r="F6" s="10" t="s">
        <v>60</v>
      </c>
      <c r="G6" s="11"/>
      <c r="H6" s="11"/>
      <c r="I6" s="12"/>
      <c r="J6" s="59" t="s">
        <v>61</v>
      </c>
    </row>
    <row r="7" spans="1:10" ht="12.75" customHeight="1">
      <c r="A7" s="60"/>
      <c r="B7" s="344" t="s">
        <v>139</v>
      </c>
      <c r="C7" s="344"/>
      <c r="D7" s="345"/>
      <c r="E7" s="48"/>
      <c r="F7" s="13" t="s">
        <v>62</v>
      </c>
      <c r="G7" s="14"/>
      <c r="H7" s="14"/>
      <c r="I7" s="15"/>
      <c r="J7" s="61">
        <v>45355</v>
      </c>
    </row>
    <row r="8" spans="1:10" ht="18" customHeight="1">
      <c r="A8" s="62"/>
      <c r="B8" s="48"/>
      <c r="C8" s="49"/>
      <c r="D8" s="49"/>
      <c r="E8" s="49"/>
      <c r="F8" s="16" t="s">
        <v>63</v>
      </c>
      <c r="G8" s="17"/>
      <c r="H8" s="17"/>
      <c r="I8" s="15"/>
      <c r="J8" s="63"/>
    </row>
    <row r="9" spans="1:10" ht="6.75" customHeight="1">
      <c r="A9" s="56"/>
      <c r="B9" s="48"/>
      <c r="C9" s="49"/>
      <c r="D9" s="49"/>
      <c r="E9" s="49"/>
      <c r="F9" s="48"/>
      <c r="G9" s="48"/>
      <c r="H9" s="48"/>
      <c r="I9" s="48"/>
      <c r="J9" s="50"/>
    </row>
    <row r="10" spans="1:10" ht="18" customHeight="1">
      <c r="A10" s="64" t="s">
        <v>0</v>
      </c>
      <c r="B10" s="18" t="s">
        <v>64</v>
      </c>
      <c r="C10" s="19" t="s">
        <v>65</v>
      </c>
      <c r="D10" s="20" t="s">
        <v>66</v>
      </c>
      <c r="E10" s="21"/>
      <c r="F10" s="20" t="s">
        <v>67</v>
      </c>
      <c r="G10" s="22"/>
      <c r="H10" s="20" t="s">
        <v>68</v>
      </c>
      <c r="I10" s="22"/>
      <c r="J10" s="65"/>
    </row>
    <row r="11" spans="1:10" ht="18" customHeight="1">
      <c r="A11" s="66"/>
      <c r="B11" s="23"/>
      <c r="C11" s="24"/>
      <c r="D11" s="346" t="s">
        <v>69</v>
      </c>
      <c r="E11" s="347"/>
      <c r="F11" s="346" t="s">
        <v>70</v>
      </c>
      <c r="G11" s="347"/>
      <c r="H11" s="346" t="s">
        <v>70</v>
      </c>
      <c r="I11" s="347"/>
      <c r="J11" s="67" t="s">
        <v>71</v>
      </c>
    </row>
    <row r="12" spans="1:10" ht="55.5" customHeight="1">
      <c r="A12" s="60" t="s">
        <v>72</v>
      </c>
      <c r="B12" s="25" t="s">
        <v>72</v>
      </c>
      <c r="C12" s="26" t="s">
        <v>72</v>
      </c>
      <c r="D12" s="27" t="s">
        <v>73</v>
      </c>
      <c r="E12" s="28" t="s">
        <v>74</v>
      </c>
      <c r="F12" s="27"/>
      <c r="G12" s="28"/>
      <c r="H12" s="29"/>
      <c r="I12" s="27"/>
      <c r="J12" s="68"/>
    </row>
    <row r="13" spans="1:15" ht="31.5">
      <c r="A13" s="69">
        <v>1</v>
      </c>
      <c r="B13" s="30" t="s">
        <v>140</v>
      </c>
      <c r="C13" s="31" t="s">
        <v>75</v>
      </c>
      <c r="D13" s="329">
        <v>8533.3</v>
      </c>
      <c r="E13" s="330"/>
      <c r="F13" s="329"/>
      <c r="G13" s="330"/>
      <c r="H13" s="329"/>
      <c r="I13" s="330"/>
      <c r="J13" s="70">
        <f>SUM(D13:I13)</f>
        <v>8533.3</v>
      </c>
      <c r="O13" s="32"/>
    </row>
    <row r="14" spans="1:15" ht="15.75">
      <c r="A14" s="71" t="s">
        <v>72</v>
      </c>
      <c r="B14" s="33" t="s">
        <v>72</v>
      </c>
      <c r="C14" s="34" t="s">
        <v>76</v>
      </c>
      <c r="D14" s="332">
        <f>RECAPEAMENTO!G65</f>
        <v>616781.0769535999</v>
      </c>
      <c r="E14" s="333"/>
      <c r="F14" s="332"/>
      <c r="G14" s="333"/>
      <c r="H14" s="332"/>
      <c r="I14" s="333"/>
      <c r="J14" s="72">
        <f>SUM(D14:I14)</f>
        <v>616781.0769535999</v>
      </c>
      <c r="O14" s="32"/>
    </row>
    <row r="15" spans="1:10" ht="15.75">
      <c r="A15" s="69">
        <v>2</v>
      </c>
      <c r="B15" s="30"/>
      <c r="C15" s="31"/>
      <c r="D15" s="329"/>
      <c r="E15" s="330"/>
      <c r="F15" s="329"/>
      <c r="G15" s="331"/>
      <c r="H15" s="329"/>
      <c r="I15" s="330"/>
      <c r="J15" s="70">
        <f>SUM(D15)</f>
        <v>0</v>
      </c>
    </row>
    <row r="16" spans="1:10" ht="15.75">
      <c r="A16" s="73"/>
      <c r="B16" s="33"/>
      <c r="C16" s="34"/>
      <c r="D16" s="332"/>
      <c r="E16" s="333"/>
      <c r="F16" s="332"/>
      <c r="G16" s="334"/>
      <c r="H16" s="332"/>
      <c r="I16" s="333"/>
      <c r="J16" s="72">
        <f>SUM(D16)</f>
        <v>0</v>
      </c>
    </row>
    <row r="17" spans="1:10" ht="15.75">
      <c r="A17" s="69">
        <v>3</v>
      </c>
      <c r="B17" s="35"/>
      <c r="C17" s="31"/>
      <c r="D17" s="329"/>
      <c r="E17" s="330"/>
      <c r="F17" s="329"/>
      <c r="G17" s="331"/>
      <c r="H17" s="329"/>
      <c r="I17" s="330"/>
      <c r="J17" s="70">
        <f>SUM(D17:I17)</f>
        <v>0</v>
      </c>
    </row>
    <row r="18" spans="1:10" ht="15.75">
      <c r="A18" s="73"/>
      <c r="B18" s="33"/>
      <c r="C18" s="34"/>
      <c r="D18" s="332"/>
      <c r="E18" s="333"/>
      <c r="F18" s="332"/>
      <c r="G18" s="334"/>
      <c r="H18" s="332"/>
      <c r="I18" s="333"/>
      <c r="J18" s="72">
        <f>SUM(D18:I18)</f>
        <v>0</v>
      </c>
    </row>
    <row r="19" spans="1:10" ht="15.75">
      <c r="A19" s="69">
        <v>4</v>
      </c>
      <c r="B19" s="35"/>
      <c r="C19" s="31"/>
      <c r="D19" s="329"/>
      <c r="E19" s="330"/>
      <c r="F19" s="329"/>
      <c r="G19" s="331"/>
      <c r="H19" s="329"/>
      <c r="I19" s="330"/>
      <c r="J19" s="70">
        <f>D19+F19</f>
        <v>0</v>
      </c>
    </row>
    <row r="20" spans="1:10" ht="15.75">
      <c r="A20" s="74"/>
      <c r="B20" s="36"/>
      <c r="C20" s="34"/>
      <c r="D20" s="332"/>
      <c r="E20" s="333"/>
      <c r="F20" s="332"/>
      <c r="G20" s="333"/>
      <c r="H20" s="332"/>
      <c r="I20" s="333"/>
      <c r="J20" s="70">
        <f>D20+F20</f>
        <v>0</v>
      </c>
    </row>
    <row r="21" spans="1:10" ht="15.75">
      <c r="A21" s="69">
        <v>5</v>
      </c>
      <c r="B21" s="35"/>
      <c r="C21" s="31"/>
      <c r="D21" s="329"/>
      <c r="E21" s="330"/>
      <c r="F21" s="329"/>
      <c r="G21" s="331"/>
      <c r="H21" s="329"/>
      <c r="I21" s="330"/>
      <c r="J21" s="70">
        <f>D21+F21</f>
        <v>0</v>
      </c>
    </row>
    <row r="22" spans="1:10" ht="16.5" thickBot="1">
      <c r="A22" s="74"/>
      <c r="B22" s="36"/>
      <c r="C22" s="34"/>
      <c r="D22" s="332"/>
      <c r="E22" s="333"/>
      <c r="F22" s="332"/>
      <c r="G22" s="333"/>
      <c r="H22" s="332"/>
      <c r="I22" s="333"/>
      <c r="J22" s="70">
        <f>D22+F22</f>
        <v>0</v>
      </c>
    </row>
    <row r="23" spans="1:10" ht="6.75" customHeight="1" thickBot="1">
      <c r="A23" s="37"/>
      <c r="B23" s="38"/>
      <c r="C23" s="39"/>
      <c r="D23" s="40"/>
      <c r="E23" s="40"/>
      <c r="F23" s="41"/>
      <c r="G23" s="42"/>
      <c r="H23" s="41"/>
      <c r="I23" s="42"/>
      <c r="J23" s="75"/>
    </row>
    <row r="24" spans="1:10" ht="14.25" customHeight="1">
      <c r="A24" s="76" t="s">
        <v>77</v>
      </c>
      <c r="B24" s="43"/>
      <c r="C24" s="44"/>
      <c r="D24" s="320">
        <v>500000</v>
      </c>
      <c r="E24" s="321"/>
      <c r="F24" s="320"/>
      <c r="G24" s="321"/>
      <c r="H24" s="320">
        <f>H26-H25</f>
        <v>0</v>
      </c>
      <c r="I24" s="321"/>
      <c r="J24" s="77">
        <f>SUM(D24:G24)</f>
        <v>500000</v>
      </c>
    </row>
    <row r="25" spans="1:10" ht="17.25" customHeight="1">
      <c r="A25" s="78" t="s">
        <v>78</v>
      </c>
      <c r="B25" s="43"/>
      <c r="C25" s="44"/>
      <c r="D25" s="326">
        <f>D26-D24</f>
        <v>116781.07695359993</v>
      </c>
      <c r="E25" s="327"/>
      <c r="F25" s="326"/>
      <c r="G25" s="328"/>
      <c r="H25" s="326"/>
      <c r="I25" s="327"/>
      <c r="J25" s="79">
        <f>SUM(D25:G25)</f>
        <v>116781.07695359993</v>
      </c>
    </row>
    <row r="26" spans="1:10" s="47" customFormat="1" ht="15.75" customHeight="1">
      <c r="A26" s="76" t="s">
        <v>79</v>
      </c>
      <c r="B26" s="45"/>
      <c r="C26" s="46"/>
      <c r="D26" s="320">
        <f>D14</f>
        <v>616781.0769535999</v>
      </c>
      <c r="E26" s="321"/>
      <c r="F26" s="320">
        <f>SUM(F18+F16+F14)</f>
        <v>0</v>
      </c>
      <c r="G26" s="321"/>
      <c r="H26" s="320">
        <f>SUM(H18+H16+H14)</f>
        <v>0</v>
      </c>
      <c r="I26" s="321"/>
      <c r="J26" s="77">
        <f>SUM(D26:G26)</f>
        <v>616781.0769535999</v>
      </c>
    </row>
    <row r="27" spans="1:10" s="47" customFormat="1" ht="4.5" customHeight="1">
      <c r="A27" s="80"/>
      <c r="B27" s="81"/>
      <c r="C27" s="82"/>
      <c r="D27" s="83"/>
      <c r="E27" s="83"/>
      <c r="F27" s="84"/>
      <c r="G27" s="84"/>
      <c r="H27" s="84"/>
      <c r="I27" s="84"/>
      <c r="J27" s="85"/>
    </row>
    <row r="28" spans="1:10" s="47" customFormat="1" ht="15" customHeight="1">
      <c r="A28" s="80"/>
      <c r="B28" s="81"/>
      <c r="C28" s="82"/>
      <c r="D28" s="83"/>
      <c r="E28" s="83"/>
      <c r="F28" s="84"/>
      <c r="G28" s="84"/>
      <c r="H28" s="84"/>
      <c r="I28" s="84"/>
      <c r="J28" s="85"/>
    </row>
    <row r="29" spans="1:10" s="47" customFormat="1" ht="15" customHeight="1">
      <c r="A29" s="80"/>
      <c r="B29" s="81"/>
      <c r="C29" s="82"/>
      <c r="D29" s="83"/>
      <c r="E29" s="83"/>
      <c r="F29" s="84"/>
      <c r="G29" s="84"/>
      <c r="H29" s="84"/>
      <c r="I29" s="84"/>
      <c r="J29" s="85"/>
    </row>
    <row r="30" spans="1:10" s="47" customFormat="1" ht="15" customHeight="1">
      <c r="A30" s="80"/>
      <c r="B30" s="81"/>
      <c r="C30" s="82"/>
      <c r="D30" s="83"/>
      <c r="E30" s="83"/>
      <c r="F30" s="84"/>
      <c r="G30" s="84"/>
      <c r="H30" s="84"/>
      <c r="I30" s="84"/>
      <c r="J30" s="85"/>
    </row>
    <row r="31" spans="1:10" ht="9" customHeight="1">
      <c r="A31" s="56"/>
      <c r="B31" s="48"/>
      <c r="C31" s="49"/>
      <c r="D31" s="49"/>
      <c r="E31" s="49"/>
      <c r="F31" s="86"/>
      <c r="G31" s="86"/>
      <c r="H31" s="86"/>
      <c r="I31" s="86"/>
      <c r="J31" s="87"/>
    </row>
    <row r="32" spans="1:10" ht="15" customHeight="1">
      <c r="A32" s="88" t="s">
        <v>80</v>
      </c>
      <c r="B32" s="86"/>
      <c r="C32" s="89"/>
      <c r="D32" s="90"/>
      <c r="E32" s="90"/>
      <c r="F32" s="89"/>
      <c r="G32" s="86"/>
      <c r="H32" s="48"/>
      <c r="I32" s="48"/>
      <c r="J32" s="50"/>
    </row>
    <row r="33" spans="1:10" ht="20.25" customHeight="1">
      <c r="A33" s="322" t="s">
        <v>82</v>
      </c>
      <c r="B33" s="323"/>
      <c r="C33" s="91"/>
      <c r="D33" s="92"/>
      <c r="E33" s="92"/>
      <c r="F33" s="91"/>
      <c r="G33" s="92"/>
      <c r="H33" s="48"/>
      <c r="I33" s="48"/>
      <c r="J33" s="50"/>
    </row>
    <row r="34" spans="1:10" ht="14.25" customHeight="1">
      <c r="A34" s="324" t="s">
        <v>81</v>
      </c>
      <c r="B34" s="325"/>
      <c r="C34" s="48"/>
      <c r="D34" s="90"/>
      <c r="E34" s="90"/>
      <c r="F34" s="48"/>
      <c r="G34" s="93"/>
      <c r="H34" s="48"/>
      <c r="I34" s="48"/>
      <c r="J34" s="50"/>
    </row>
    <row r="35" spans="1:10" ht="18" customHeight="1" thickBot="1">
      <c r="A35" s="94"/>
      <c r="B35" s="95"/>
      <c r="C35" s="96"/>
      <c r="D35" s="96"/>
      <c r="E35" s="96"/>
      <c r="F35" s="95"/>
      <c r="G35" s="95"/>
      <c r="H35" s="95"/>
      <c r="I35" s="95"/>
      <c r="J35" s="97"/>
    </row>
  </sheetData>
  <sheetProtection/>
  <mergeCells count="48">
    <mergeCell ref="A1:J1"/>
    <mergeCell ref="F3:H3"/>
    <mergeCell ref="F4:H4"/>
    <mergeCell ref="B7:D7"/>
    <mergeCell ref="D11:E11"/>
    <mergeCell ref="F11:G11"/>
    <mergeCell ref="H11:I11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H25:I25"/>
    <mergeCell ref="D21:E21"/>
    <mergeCell ref="F21:G21"/>
    <mergeCell ref="H21:I21"/>
    <mergeCell ref="D22:E22"/>
    <mergeCell ref="F22:G22"/>
    <mergeCell ref="H22:I22"/>
    <mergeCell ref="D26:E26"/>
    <mergeCell ref="F26:G26"/>
    <mergeCell ref="H26:I26"/>
    <mergeCell ref="A33:B33"/>
    <mergeCell ref="A34:B34"/>
    <mergeCell ref="D24:E24"/>
    <mergeCell ref="F24:G24"/>
    <mergeCell ref="H24:I24"/>
    <mergeCell ref="D25:E25"/>
    <mergeCell ref="F25:G25"/>
  </mergeCells>
  <conditionalFormatting sqref="D26:E26">
    <cfRule type="cellIs" priority="1" dxfId="0" operator="lessThan" stopIfTrue="1">
      <formula>$J$26*0.2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pmsaposse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Isabel de Souza Godoi</cp:lastModifiedBy>
  <cp:lastPrinted>2024-04-02T13:32:10Z</cp:lastPrinted>
  <dcterms:created xsi:type="dcterms:W3CDTF">2010-03-25T19:09:26Z</dcterms:created>
  <dcterms:modified xsi:type="dcterms:W3CDTF">2024-05-03T18:03:11Z</dcterms:modified>
  <cp:category/>
  <cp:version/>
  <cp:contentType/>
  <cp:contentStatus/>
</cp:coreProperties>
</file>